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0_Sta_Son_Ja\Z_SC027\Aus_XZ200\Zeit_mit_Pausen\"/>
    </mc:Choice>
  </mc:AlternateContent>
  <xr:revisionPtr revIDLastSave="0" documentId="13_ncr:1_{B51B0982-9B48-4024-8C16-C15D1A5016C4}" xr6:coauthVersionLast="47" xr6:coauthVersionMax="47" xr10:uidLastSave="{00000000-0000-0000-0000-000000000000}"/>
  <workbookProtection workbookAlgorithmName="SHA-512" workbookHashValue="ilrLWnk/dcYSkdSthtxln5oZvtNhORiqNyJVO2EeZpIi2WMVFL0xRATBpQN/h4sWandbTo3ZpObO3CAwL1DYiw==" workbookSaltValue="IHF5H0HWximkeH4cQC8+Rg==" workbookSpinCount="100000" lockStructure="1"/>
  <bookViews>
    <workbookView xWindow="-120" yWindow="-120" windowWidth="25440" windowHeight="15390" tabRatio="818" xr2:uid="{00000000-000D-0000-FFFF-FFFF00000000}"/>
  </bookViews>
  <sheets>
    <sheet name="Zentrale" sheetId="8" r:id="rId1"/>
    <sheet name="Beschreibung" sheetId="2" r:id="rId2"/>
    <sheet name="A" sheetId="3" r:id="rId3"/>
    <sheet name="Zeiterfassung" sheetId="4" r:id="rId4"/>
    <sheet name="Beispiel" sheetId="5" r:id="rId5"/>
    <sheet name="Umrechnung" sheetId="6" r:id="rId6"/>
    <sheet name="Notizen" sheetId="7" r:id="rId7"/>
  </sheets>
  <definedNames>
    <definedName name="Abkürzung">#REF!</definedName>
    <definedName name="_xlnm.Print_Area" localSheetId="2">A!$B$2:$G$14</definedName>
    <definedName name="_xlnm.Print_Area" localSheetId="4">Beispiel!$A$1:$X$44</definedName>
    <definedName name="_xlnm.Print_Area" localSheetId="1">Beschreibung!$B$2:$J$148</definedName>
    <definedName name="_xlnm.Print_Area" localSheetId="5">Umrechnung!$B$2:$K$22</definedName>
    <definedName name="_xlnm.Print_Area" localSheetId="3">Zeiterfassung!$A$1:$X$44</definedName>
    <definedName name="_xlnm.Print_Area" localSheetId="0">Zentrale!$B$2:$I$54</definedName>
    <definedName name="km">#REF!</definedName>
    <definedName name="Kurse">#REF!</definedName>
    <definedName name="Name">#REF!</definedName>
    <definedName name="Ort">#REF!</definedName>
    <definedName name="Umrechnungskurs">#REF!</definedName>
    <definedName name="Z_A128833A_608C_48E6_BD67_C07A968156EC_.wvu.PrintArea" localSheetId="4" hidden="1">Beispiel!$A$1:$X$44</definedName>
    <definedName name="Z_A128833A_608C_48E6_BD67_C07A968156EC_.wvu.PrintArea" localSheetId="3" hidden="1">Zeiterfassung!$A$1:$X$44</definedName>
    <definedName name="Z_A128833A_608C_48E6_BD67_C07A968156EC_.wvu.Rows" localSheetId="1" hidden="1">Beschreibung!$90:$90</definedName>
    <definedName name="Z_BE38D6A5_1151_4AFA_A060_8C10F83778A9_.wvu.PrintArea" localSheetId="4" hidden="1">Beispiel!$A$1:$X$44</definedName>
    <definedName name="Z_BE38D6A5_1151_4AFA_A060_8C10F83778A9_.wvu.PrintArea" localSheetId="3" hidden="1">Zeiterfassung!$A$1:$X$44</definedName>
    <definedName name="Z_BE38D6A5_1151_4AFA_A060_8C10F83778A9_.wvu.Rows" localSheetId="1" hidden="1">Beschreibung!$90:$90</definedName>
  </definedNames>
  <calcPr calcId="191029"/>
  <customWorkbookViews>
    <customWorkbookView name="Auvista Verlag - Persönliche Ansicht" guid="{BE38D6A5-1151-4AFA-A060-8C10F83778A9}" mergeInterval="0" personalView="1" maximized="1" xWindow="1" yWindow="1" windowWidth="1020" windowHeight="527" tabRatio="818" activeSheetId="4"/>
    <customWorkbookView name="Auvista - Persönliche Ansicht" guid="{A128833A-608C-48E6-BD67-C07A968156EC}" mergeInterval="0" personalView="1" maximized="1" windowWidth="1020" windowHeight="595" tabRatio="818" activeSheetId="1" showStatusbar="0" showComments="commIndAndComment"/>
  </customWorkbookViews>
</workbook>
</file>

<file path=xl/calcChain.xml><?xml version="1.0" encoding="utf-8"?>
<calcChain xmlns="http://schemas.openxmlformats.org/spreadsheetml/2006/main">
  <c r="F2" i="4" l="1"/>
  <c r="B8" i="4" l="1"/>
  <c r="B9" i="4" s="1"/>
  <c r="B10" i="4" s="1"/>
  <c r="B11" i="4" s="1"/>
  <c r="B12" i="4" s="1"/>
  <c r="B13" i="4" s="1"/>
  <c r="Q39" i="4"/>
  <c r="S39" i="4" s="1"/>
  <c r="Q40" i="4"/>
  <c r="S40" i="4" s="1"/>
  <c r="Q41" i="4"/>
  <c r="Q42" i="4"/>
  <c r="S42" i="4" s="1"/>
  <c r="U42" i="4" s="1"/>
  <c r="O38" i="4"/>
  <c r="Q38" i="4" s="1"/>
  <c r="O39" i="4"/>
  <c r="O40" i="4"/>
  <c r="O41" i="4"/>
  <c r="S41" i="4"/>
  <c r="O42" i="4"/>
  <c r="O8" i="4"/>
  <c r="I7" i="6"/>
  <c r="I8" i="6" s="1"/>
  <c r="I12" i="6"/>
  <c r="I16" i="6"/>
  <c r="I20" i="6"/>
  <c r="D1" i="4"/>
  <c r="D2" i="4"/>
  <c r="M5" i="4"/>
  <c r="O7" i="4"/>
  <c r="Q7" i="4" s="1"/>
  <c r="S7" i="4" s="1"/>
  <c r="O9" i="4"/>
  <c r="O10" i="4"/>
  <c r="Q10" i="4" s="1"/>
  <c r="O11" i="4"/>
  <c r="Q11" i="4" s="1"/>
  <c r="O12" i="4"/>
  <c r="Q12" i="4" s="1"/>
  <c r="O13" i="4"/>
  <c r="Q13" i="4" s="1"/>
  <c r="O14" i="4"/>
  <c r="Q14" i="4" s="1"/>
  <c r="O15" i="4"/>
  <c r="Q15" i="4" s="1"/>
  <c r="O16" i="4"/>
  <c r="Q16" i="4" s="1"/>
  <c r="O17" i="4"/>
  <c r="Q17" i="4" s="1"/>
  <c r="O18" i="4"/>
  <c r="Q18" i="4" s="1"/>
  <c r="O19" i="4"/>
  <c r="Q19" i="4" s="1"/>
  <c r="O20" i="4"/>
  <c r="Q20" i="4" s="1"/>
  <c r="O21" i="4"/>
  <c r="Q21" i="4" s="1"/>
  <c r="O22" i="4"/>
  <c r="Q22" i="4" s="1"/>
  <c r="O23" i="4"/>
  <c r="Q23" i="4" s="1"/>
  <c r="O24" i="4"/>
  <c r="Q24" i="4" s="1"/>
  <c r="O25" i="4"/>
  <c r="Q25" i="4" s="1"/>
  <c r="O26" i="4"/>
  <c r="Q26" i="4" s="1"/>
  <c r="O27" i="4"/>
  <c r="Q27" i="4" s="1"/>
  <c r="O28" i="4"/>
  <c r="Q28" i="4" s="1"/>
  <c r="O29" i="4"/>
  <c r="Q29" i="4" s="1"/>
  <c r="O30" i="4"/>
  <c r="Q30" i="4" s="1"/>
  <c r="O31" i="4"/>
  <c r="Q31" i="4" s="1"/>
  <c r="O32" i="4"/>
  <c r="Q32" i="4" s="1"/>
  <c r="O33" i="4"/>
  <c r="Q33" i="4" s="1"/>
  <c r="O34" i="4"/>
  <c r="Q34" i="4" s="1"/>
  <c r="O35" i="4"/>
  <c r="Q35" i="4" s="1"/>
  <c r="O36" i="4"/>
  <c r="Q36" i="4" s="1"/>
  <c r="O37" i="4"/>
  <c r="Q37" i="4" s="1"/>
  <c r="Q9" i="4" l="1"/>
  <c r="S36" i="4" s="1"/>
  <c r="V36" i="4" s="1"/>
  <c r="O43" i="4"/>
  <c r="O5" i="4" s="1"/>
  <c r="Q8" i="4"/>
  <c r="S8" i="4" s="1"/>
  <c r="W8" i="4" s="1"/>
  <c r="U7" i="4"/>
  <c r="V7" i="4"/>
  <c r="W7" i="4"/>
  <c r="U41" i="4"/>
  <c r="V41" i="4"/>
  <c r="U40" i="4"/>
  <c r="V40" i="4"/>
  <c r="U39" i="4"/>
  <c r="V39" i="4"/>
  <c r="V42" i="4"/>
  <c r="W42" i="4"/>
  <c r="W41" i="4"/>
  <c r="W40" i="4"/>
  <c r="W39" i="4"/>
  <c r="D3" i="4"/>
  <c r="B14" i="4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S10" i="4" l="1"/>
  <c r="S11" i="4"/>
  <c r="S15" i="4"/>
  <c r="S19" i="4"/>
  <c r="S23" i="4"/>
  <c r="S27" i="4"/>
  <c r="S31" i="4"/>
  <c r="S35" i="4"/>
  <c r="S12" i="4"/>
  <c r="S16" i="4"/>
  <c r="S20" i="4"/>
  <c r="S24" i="4"/>
  <c r="S28" i="4"/>
  <c r="S32" i="4"/>
  <c r="S37" i="4"/>
  <c r="U8" i="4"/>
  <c r="V8" i="4"/>
  <c r="S9" i="4"/>
  <c r="S13" i="4"/>
  <c r="S17" i="4"/>
  <c r="S21" i="4"/>
  <c r="S25" i="4"/>
  <c r="S29" i="4"/>
  <c r="S33" i="4"/>
  <c r="S38" i="4"/>
  <c r="S14" i="4"/>
  <c r="S18" i="4"/>
  <c r="S22" i="4"/>
  <c r="S26" i="4"/>
  <c r="S30" i="4"/>
  <c r="S34" i="4"/>
  <c r="U36" i="4"/>
  <c r="W36" i="4"/>
  <c r="U10" i="4" l="1"/>
  <c r="W10" i="4"/>
  <c r="V10" i="4"/>
  <c r="W30" i="4"/>
  <c r="V30" i="4"/>
  <c r="U30" i="4"/>
  <c r="U22" i="4"/>
  <c r="W22" i="4"/>
  <c r="V22" i="4"/>
  <c r="W14" i="4"/>
  <c r="U14" i="4"/>
  <c r="V14" i="4"/>
  <c r="U33" i="4"/>
  <c r="V33" i="4"/>
  <c r="W33" i="4"/>
  <c r="V25" i="4"/>
  <c r="U25" i="4"/>
  <c r="W25" i="4"/>
  <c r="V17" i="4"/>
  <c r="U17" i="4"/>
  <c r="W17" i="4"/>
  <c r="V9" i="4"/>
  <c r="U9" i="4"/>
  <c r="W9" i="4"/>
  <c r="V32" i="4"/>
  <c r="W32" i="4"/>
  <c r="U32" i="4"/>
  <c r="W24" i="4"/>
  <c r="U24" i="4"/>
  <c r="V24" i="4"/>
  <c r="V16" i="4"/>
  <c r="W16" i="4"/>
  <c r="U16" i="4"/>
  <c r="W35" i="4"/>
  <c r="V35" i="4"/>
  <c r="U35" i="4"/>
  <c r="V27" i="4"/>
  <c r="U27" i="4"/>
  <c r="W27" i="4"/>
  <c r="U19" i="4"/>
  <c r="W19" i="4"/>
  <c r="V19" i="4"/>
  <c r="V11" i="4"/>
  <c r="W11" i="4"/>
  <c r="U11" i="4"/>
  <c r="U34" i="4"/>
  <c r="W34" i="4"/>
  <c r="V34" i="4"/>
  <c r="V26" i="4"/>
  <c r="U26" i="4"/>
  <c r="W26" i="4"/>
  <c r="U18" i="4"/>
  <c r="V18" i="4"/>
  <c r="W18" i="4"/>
  <c r="V38" i="4"/>
  <c r="W38" i="4"/>
  <c r="U38" i="4"/>
  <c r="U29" i="4"/>
  <c r="V29" i="4"/>
  <c r="W29" i="4"/>
  <c r="U21" i="4"/>
  <c r="W21" i="4"/>
  <c r="V21" i="4"/>
  <c r="U13" i="4"/>
  <c r="W13" i="4"/>
  <c r="V13" i="4"/>
  <c r="V37" i="4"/>
  <c r="W37" i="4"/>
  <c r="U37" i="4"/>
  <c r="W28" i="4"/>
  <c r="U28" i="4"/>
  <c r="V28" i="4"/>
  <c r="W20" i="4"/>
  <c r="U20" i="4"/>
  <c r="V20" i="4"/>
  <c r="U12" i="4"/>
  <c r="W12" i="4"/>
  <c r="V12" i="4"/>
  <c r="V31" i="4"/>
  <c r="U31" i="4"/>
  <c r="W31" i="4"/>
  <c r="W23" i="4"/>
  <c r="U23" i="4"/>
  <c r="V23" i="4"/>
  <c r="U15" i="4"/>
  <c r="V15" i="4"/>
  <c r="W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C6" authorId="0" shapeId="0" xr:uid="{00000000-0006-0000-0200-000001000000}">
      <text>
        <r>
          <rPr>
            <sz val="10"/>
            <color indexed="81"/>
            <rFont val="Arial"/>
            <family val="2"/>
          </rPr>
          <t>Hier können Sie den Namen Ihrer Firma oder Abteilung angeben.</t>
        </r>
      </text>
    </comment>
    <comment ref="C7" authorId="0" shapeId="0" xr:uid="{00000000-0006-0000-0200-000002000000}">
      <text>
        <r>
          <rPr>
            <sz val="10"/>
            <color indexed="81"/>
            <rFont val="Arial"/>
            <family val="2"/>
          </rPr>
          <t>In dieses Feld können Sie Ihren Namen eintragen.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Auvista.com</author>
  </authors>
  <commentList>
    <comment ref="A1" authorId="0" shapeId="0" xr:uid="{00000000-0006-0000-0300-000001000000}">
      <text>
        <r>
          <rPr>
            <sz val="10"/>
            <color indexed="81"/>
            <rFont val="Arial"/>
            <family val="2"/>
          </rPr>
          <t>Wenn Sie einen Ausgleichstag nehmen, um Überstunden auszugleichen, tragen Sie an diesem Tag ein für:
Kommt  8:00 und für Geht  8:00 und bestätigen.
So wird die Tagesstundenzahl automatisch richtig abgezogen.</t>
        </r>
      </text>
    </comment>
    <comment ref="D1" authorId="1" shapeId="0" xr:uid="{00000000-0006-0000-0300-000002000000}">
      <text>
        <r>
          <rPr>
            <b/>
            <sz val="10"/>
            <color indexed="81"/>
            <rFont val="Arial"/>
            <family val="2"/>
          </rPr>
          <t>Auvista.com:</t>
        </r>
        <r>
          <rPr>
            <sz val="10"/>
            <color indexed="81"/>
            <rFont val="Arial"/>
            <family val="2"/>
          </rPr>
          <t xml:space="preserve">
Im Registerblatt A können Sie Ihre Firma eintragen.</t>
        </r>
      </text>
    </comment>
    <comment ref="J3" authorId="0" shapeId="0" xr:uid="{00000000-0006-0000-0300-000003000000}">
      <text>
        <r>
          <rPr>
            <sz val="10"/>
            <color indexed="81"/>
            <rFont val="Arial"/>
            <family val="2"/>
          </rPr>
          <t xml:space="preserve">Geben Sie hier den ersten Kalendertag des aktuellen Abrechnungszeitraumes ein.
</t>
        </r>
        <r>
          <rPr>
            <b/>
            <sz val="10"/>
            <color indexed="81"/>
            <rFont val="Arial"/>
            <family val="2"/>
          </rPr>
          <t>Beispiel</t>
        </r>
        <r>
          <rPr>
            <sz val="10"/>
            <color indexed="81"/>
            <rFont val="Arial"/>
            <family val="2"/>
          </rPr>
          <t>:
Für den 20. März würden Sie hier nur eingeben     20.3     und bestätigen. Beachte! Kein Punkt hinter der Monatsangabe.</t>
        </r>
      </text>
    </comment>
    <comment ref="M3" authorId="0" shapeId="0" xr:uid="{00000000-0006-0000-0300-000004000000}">
      <text>
        <r>
          <rPr>
            <sz val="10"/>
            <color indexed="81"/>
            <rFont val="Arial"/>
            <family val="2"/>
          </rPr>
          <t xml:space="preserve">Geben Sie hier den letzten Kalendertag des aktuellen Abrechnungszeitraumes ein.
</t>
        </r>
        <r>
          <rPr>
            <b/>
            <sz val="10"/>
            <color indexed="81"/>
            <rFont val="Arial"/>
            <family val="2"/>
          </rPr>
          <t>Beispiel</t>
        </r>
        <r>
          <rPr>
            <sz val="10"/>
            <color indexed="81"/>
            <rFont val="Arial"/>
            <family val="2"/>
          </rPr>
          <t>:
Für den 19. April würden Sie hier nur eingeben     19.4     und bestätigen. Beachte! Kein Punkt hinter der Monatsangabe.</t>
        </r>
      </text>
    </comment>
    <comment ref="Q3" authorId="0" shapeId="0" xr:uid="{00000000-0006-0000-0300-000005000000}">
      <text>
        <r>
          <rPr>
            <sz val="8"/>
            <color indexed="81"/>
            <rFont val="Arial"/>
            <family val="2"/>
          </rPr>
          <t xml:space="preserve">Geben Sie hier Ihre Tagesarbeitszeit ein.
</t>
        </r>
        <r>
          <rPr>
            <b/>
            <sz val="8"/>
            <color indexed="81"/>
            <rFont val="Arial"/>
            <family val="2"/>
          </rPr>
          <t>Beispiel</t>
        </r>
        <r>
          <rPr>
            <sz val="8"/>
            <color indexed="81"/>
            <rFont val="Arial"/>
            <family val="2"/>
          </rPr>
          <t>: Für die durchschnittliche Arbeitszeit von 8 Stunden Stunden pro Tag geben Sie bitte ein:
8:00
Beachte den Doppelpunkt zwischen Stunden und Minuten.
Wollen Sie nur Ihre Arbeitszeit erfassen, geben Sie die Zahl 0 ein.</t>
        </r>
      </text>
    </comment>
    <comment ref="Q4" authorId="0" shapeId="0" xr:uid="{00000000-0006-0000-0300-000006000000}">
      <text>
        <r>
          <rPr>
            <sz val="8"/>
            <color indexed="81"/>
            <rFont val="Arial"/>
            <family val="2"/>
          </rPr>
          <t>Falls erforderlich, gibt man hier die Über- /Unterstunden des Vormonats in Dezimalzahlen ein.</t>
        </r>
      </text>
    </comment>
    <comment ref="E7" authorId="0" shapeId="0" xr:uid="{00000000-0006-0000-0300-000007000000}">
      <text>
        <r>
          <rPr>
            <b/>
            <sz val="10"/>
            <color indexed="81"/>
            <rFont val="Arial"/>
            <family val="2"/>
          </rPr>
          <t>Beispiel:</t>
        </r>
        <r>
          <rPr>
            <sz val="10"/>
            <color indexed="81"/>
            <rFont val="Arial"/>
            <family val="2"/>
          </rPr>
          <t xml:space="preserve">
Sie beginnen um 8 Uhr 17 Minuten, dann tragen Sie in dieses Feld:
8:17
und bestätigen.
Beachte! Stunden und Minuten müssen durch Doppelpunkt getrennt werden.</t>
        </r>
      </text>
    </comment>
    <comment ref="F7" authorId="0" shapeId="0" xr:uid="{00000000-0006-0000-0300-000008000000}">
      <text>
        <r>
          <rPr>
            <sz val="10"/>
            <color indexed="81"/>
            <rFont val="Arial"/>
            <family val="2"/>
          </rPr>
          <t>Hier das Ende des ersten Abschnittes der Tagesarbeitszeit eintragen.
Beachte! Stunden und Minuten müssen durch Doppelpunkt getrennt werden.</t>
        </r>
      </text>
    </comment>
    <comment ref="H7" authorId="1" shapeId="0" xr:uid="{00000000-0006-0000-0300-000009000000}">
      <text>
        <r>
          <rPr>
            <b/>
            <sz val="10"/>
            <color indexed="81"/>
            <rFont val="Arial"/>
            <family val="2"/>
          </rPr>
          <t>Auvista.com:</t>
        </r>
        <r>
          <rPr>
            <sz val="10"/>
            <color indexed="81"/>
            <rFont val="Arial"/>
            <family val="2"/>
          </rPr>
          <t xml:space="preserve">
Hier geben Sie die Summe der einzelnen Tagespausen in Std : Min ein. 
Für Gleittag:
Tragen Sie in der entsprechenden Tageszeile hier in der Pausen-Spalte ein:
0:00 und bestätigen.</t>
        </r>
      </text>
    </comment>
    <comment ref="O7" authorId="0" shapeId="0" xr:uid="{00000000-0006-0000-0300-00000A000000}">
      <text>
        <r>
          <rPr>
            <sz val="8"/>
            <color indexed="81"/>
            <rFont val="Arial"/>
            <family val="2"/>
          </rPr>
          <t>Die Arbeitszeit wird sofort angezeigt, wenn zu einer Kommt-Zeit auch eine Geht-Zeit eingetragen ist.</t>
        </r>
      </text>
    </comment>
    <comment ref="Q7" authorId="0" shapeId="0" xr:uid="{00000000-0006-0000-0300-00000B000000}">
      <text>
        <r>
          <rPr>
            <sz val="8"/>
            <color indexed="81"/>
            <rFont val="Arial"/>
            <family val="2"/>
          </rPr>
          <t>Die Differenz von Ist und Soll-Arbeitszeit wird automatisch errechnet, wenn Sie zuvor die durchschnittliche Arbeitszeit pro Tag in Zelle Q3 eingetragen haben.</t>
        </r>
      </text>
    </comment>
    <comment ref="S7" authorId="0" shapeId="0" xr:uid="{00000000-0006-0000-0300-00000C000000}">
      <text>
        <r>
          <rPr>
            <sz val="8"/>
            <color indexed="81"/>
            <rFont val="Arial"/>
            <family val="2"/>
          </rPr>
          <t>Hier werden nur die Tagesbilanzen addiert.</t>
        </r>
      </text>
    </comment>
    <comment ref="B8" authorId="0" shapeId="0" xr:uid="{00000000-0006-0000-0300-00000D000000}">
      <text>
        <r>
          <rPr>
            <sz val="10"/>
            <color indexed="81"/>
            <rFont val="Arial"/>
            <family val="2"/>
          </rPr>
          <t>In diese Spalte werden automatisch die Kalendertage geschrieben, welche Sie über die Zellen J3 und M3 eingrenzen können.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Auvista.com</author>
  </authors>
  <commentList>
    <comment ref="A1" authorId="0" shapeId="0" xr:uid="{00000000-0006-0000-0400-000001000000}">
      <text>
        <r>
          <rPr>
            <sz val="8"/>
            <color indexed="81"/>
            <rFont val="Tahoma"/>
            <family val="2"/>
          </rPr>
          <t>Wenn Sie einen Ausgleichstag nehmen, um Überstunden auszugleichen, tragen Sie an diesem Tag ein für:
Kommt  8:00 und für Geht  8:00 und bestätigen.
So wird die Tagesstundenzahl automatisch richtig abgezogen.</t>
        </r>
      </text>
    </comment>
    <comment ref="D1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Auvista.com:</t>
        </r>
        <r>
          <rPr>
            <sz val="8"/>
            <color indexed="81"/>
            <rFont val="Tahoma"/>
            <family val="2"/>
          </rPr>
          <t xml:space="preserve">
Im Registerblatt A können Sie Ihre Firma eintragen.</t>
        </r>
      </text>
    </comment>
    <comment ref="J3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Geben Sie hier den ersten Kalendertag des aktuellen Abrechnungszeitraumes ein.
</t>
        </r>
        <r>
          <rPr>
            <b/>
            <sz val="8"/>
            <color indexed="81"/>
            <rFont val="Tahoma"/>
            <family val="2"/>
          </rPr>
          <t>Beispiel</t>
        </r>
        <r>
          <rPr>
            <sz val="8"/>
            <color indexed="81"/>
            <rFont val="Tahoma"/>
            <family val="2"/>
          </rPr>
          <t>:
Für den 20. März würden Sie hier nur eingeben     20.3     und bestätigen. Beachte! Kein Punkt hinter der Monatsangabe.</t>
        </r>
      </text>
    </comment>
    <comment ref="M3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Geben Sie hier den letzten Kalendertag des aktuellen Abrechnungszeitraumes ein.
</t>
        </r>
        <r>
          <rPr>
            <b/>
            <sz val="8"/>
            <color indexed="81"/>
            <rFont val="Tahoma"/>
            <family val="2"/>
          </rPr>
          <t>Beispiel</t>
        </r>
        <r>
          <rPr>
            <sz val="8"/>
            <color indexed="81"/>
            <rFont val="Tahoma"/>
            <family val="2"/>
          </rPr>
          <t>:
Für den 19. April würden Sie hier nur eingeben     19.4     und bestätigen. Beachte! Kein Punkt hinter der Monatsangabe.</t>
        </r>
      </text>
    </comment>
    <comment ref="Q3" authorId="0" shapeId="0" xr:uid="{00000000-0006-0000-0400-000005000000}">
      <text>
        <r>
          <rPr>
            <sz val="8"/>
            <color indexed="81"/>
            <rFont val="Tahoma"/>
            <family val="2"/>
          </rPr>
          <t xml:space="preserve">Geben Sie hier Ihre Tagesarbeitszeit ein.
</t>
        </r>
        <r>
          <rPr>
            <b/>
            <sz val="8"/>
            <color indexed="81"/>
            <rFont val="Tahoma"/>
            <family val="2"/>
          </rPr>
          <t>Beispiel</t>
        </r>
        <r>
          <rPr>
            <sz val="8"/>
            <color indexed="81"/>
            <rFont val="Tahoma"/>
            <family val="2"/>
          </rPr>
          <t>: Für die durchschnittliche Arbeitszeit von 8 Stunden Stunden pro Tag geben Sie bitte ein:
8:00
Beachte den Doppelpunkt zwischen Stunden und Minuten.
Wollen Sie nur Ihre Arbeitszeit erfassen, geben Sie die Zahl 0 ein.</t>
        </r>
      </text>
    </comment>
    <comment ref="Q4" authorId="0" shapeId="0" xr:uid="{00000000-0006-0000-0400-000006000000}">
      <text>
        <r>
          <rPr>
            <sz val="8"/>
            <color indexed="81"/>
            <rFont val="Tahoma"/>
            <family val="2"/>
          </rPr>
          <t>Falls erforderlich, gibt man hier die Über- /Unterstunden des Vormonats in Dezimalzahlen ein.</t>
        </r>
      </text>
    </comment>
    <comment ref="E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Beispiel:</t>
        </r>
        <r>
          <rPr>
            <sz val="8"/>
            <color indexed="81"/>
            <rFont val="Tahoma"/>
            <family val="2"/>
          </rPr>
          <t xml:space="preserve">
Sie beginnen um 8 Uhr 17 Minuten, dann tragen Sie in dieses Feld:
8:17
und bestätigen.
Beachte! Stunden und Minuten müssen durch Doppelpunkt getrennt werden.</t>
        </r>
      </text>
    </comment>
    <comment ref="F7" authorId="0" shapeId="0" xr:uid="{00000000-0006-0000-0400-000008000000}">
      <text>
        <r>
          <rPr>
            <sz val="8"/>
            <color indexed="81"/>
            <rFont val="Tahoma"/>
            <family val="2"/>
          </rPr>
          <t>Hier das Ende des ersten Abschnittes der Tagesarbeitszeit eintragen.
Beachte! Stunden und Minuten müssen durch Doppelpunkt getrennt werden.</t>
        </r>
      </text>
    </comment>
    <comment ref="H7" authorId="1" shapeId="0" xr:uid="{00000000-0006-0000-0400-000009000000}">
      <text>
        <r>
          <rPr>
            <b/>
            <sz val="8"/>
            <color indexed="81"/>
            <rFont val="Tahoma"/>
            <family val="2"/>
          </rPr>
          <t>Auvista.com:</t>
        </r>
        <r>
          <rPr>
            <sz val="8"/>
            <color indexed="81"/>
            <rFont val="Tahoma"/>
            <family val="2"/>
          </rPr>
          <t xml:space="preserve">
Hier geben Sie die Summe der einzelnen Tagespausen in Std : Min ein. 
Für Gleittag:
Tragen Sie in der entsprechenden Tageszeile hier in der Pausen-Spalte ein:
0:00 und bestätigen.</t>
        </r>
      </text>
    </comment>
    <comment ref="O7" authorId="0" shapeId="0" xr:uid="{00000000-0006-0000-0400-00000A000000}">
      <text>
        <r>
          <rPr>
            <sz val="8"/>
            <color indexed="81"/>
            <rFont val="Tahoma"/>
            <family val="2"/>
          </rPr>
          <t>Die Arbeitszeit wird sofort angezeigt, wenn zu einer Kommt-Zeit auch eine Geht-Zeit eingetragen ist.</t>
        </r>
      </text>
    </comment>
    <comment ref="Q7" authorId="0" shapeId="0" xr:uid="{00000000-0006-0000-0400-00000B000000}">
      <text>
        <r>
          <rPr>
            <sz val="8"/>
            <color indexed="81"/>
            <rFont val="Tahoma"/>
            <family val="2"/>
          </rPr>
          <t>Die Differenz von Ist und Soll-Arbeitszeit wird automatisch errechnet, wenn Sie zuvor die durchschnittliche Arbeitszeit pro Tag in Zelle Q3 eingetragen haben.</t>
        </r>
      </text>
    </comment>
    <comment ref="S7" authorId="0" shapeId="0" xr:uid="{00000000-0006-0000-0400-00000C000000}">
      <text>
        <r>
          <rPr>
            <sz val="8"/>
            <color indexed="81"/>
            <rFont val="Tahoma"/>
            <family val="2"/>
          </rPr>
          <t>Hier werden nur die Tagesbilanzen addiert.</t>
        </r>
      </text>
    </comment>
    <comment ref="B8" authorId="0" shapeId="0" xr:uid="{00000000-0006-0000-0400-00000D000000}">
      <text>
        <r>
          <rPr>
            <sz val="8"/>
            <color indexed="81"/>
            <rFont val="Tahoma"/>
            <family val="2"/>
          </rPr>
          <t>In diese Spalte werden automatisch die Kalendertage geschrieben, welche Sie über die Zellen J3 und M3 eingrenzen können.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G5" authorId="0" shapeId="0" xr:uid="{00000000-0006-0000-0500-000001000000}">
      <text>
        <r>
          <rPr>
            <sz val="10"/>
            <color indexed="81"/>
            <rFont val="Arial"/>
            <family val="2"/>
          </rPr>
          <t>Stunden und Minuten mit Doppelpunkt trennen. Vorhandene Zahlen einfach überschreiben.</t>
        </r>
      </text>
    </comment>
    <comment ref="I5" authorId="0" shapeId="0" xr:uid="{00000000-0006-0000-0500-000002000000}">
      <text>
        <r>
          <rPr>
            <sz val="10"/>
            <color indexed="81"/>
            <rFont val="Arial"/>
            <family val="2"/>
          </rPr>
          <t>Stunden und Minuten mit Doppelpunkt trennen. Zahl muß größer sein als Beginn! Also auch 24:00 nicht 0:00!</t>
        </r>
      </text>
    </comment>
    <comment ref="I11" authorId="0" shapeId="0" xr:uid="{00000000-0006-0000-0500-000003000000}">
      <text>
        <r>
          <rPr>
            <sz val="10"/>
            <color indexed="81"/>
            <rFont val="Arial"/>
            <family val="2"/>
          </rPr>
          <t>Stunden und Minuten mit  Doppelpunkt trennen. Vorhandene Zahlen einfach überschreiben.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 xr:uid="{00000000-0006-0000-0500-000004000000}">
      <text>
        <r>
          <rPr>
            <sz val="10"/>
            <color indexed="81"/>
            <rFont val="Arial"/>
            <family val="2"/>
          </rPr>
          <t>Minuten als ganze Zahl - vorhandene Zahl einfach überschreiben.</t>
        </r>
      </text>
    </comment>
    <comment ref="D20" authorId="0" shapeId="0" xr:uid="{00000000-0006-0000-0500-000005000000}">
      <text>
        <r>
          <rPr>
            <sz val="10"/>
            <color indexed="81"/>
            <rFont val="Arial"/>
            <family val="2"/>
          </rPr>
          <t xml:space="preserve">Die Wochenarbeitszeit in Stunden als Zahl eingeben. Vorhandene Zahl einfach überschreiben.
</t>
        </r>
      </text>
    </comment>
    <comment ref="F20" authorId="0" shapeId="0" xr:uid="{00000000-0006-0000-0500-000006000000}">
      <text>
        <r>
          <rPr>
            <sz val="10"/>
            <color indexed="81"/>
            <rFont val="Arial"/>
            <family val="2"/>
          </rPr>
          <t>Die Wochenarbeitszeit in Tagen als Zahl eingeben. Vorhandene Zahl einfach überschreiben.</t>
        </r>
      </text>
    </comment>
    <comment ref="I20" authorId="0" shapeId="0" xr:uid="{00000000-0006-0000-0500-000007000000}">
      <text>
        <r>
          <rPr>
            <sz val="10"/>
            <color indexed="81"/>
            <rFont val="Arial"/>
            <family val="2"/>
          </rPr>
          <t>Ergebnis in 
Stunden : Minuten</t>
        </r>
      </text>
    </comment>
  </commentList>
</comments>
</file>

<file path=xl/sharedStrings.xml><?xml version="1.0" encoding="utf-8"?>
<sst xmlns="http://schemas.openxmlformats.org/spreadsheetml/2006/main" count="407" uniqueCount="227">
  <si>
    <t>Wie bei einer Stechuhr können Sie oder Ihre Mitarbeiter die Arbeitsstunden erfassen</t>
  </si>
  <si>
    <t>C</t>
  </si>
  <si>
    <t>A</t>
  </si>
  <si>
    <t>Zeiterfassung</t>
  </si>
  <si>
    <t>Alle Rechte vorbehalten. Diese Vorlagen einschließlich aller ihrer Teile sind</t>
  </si>
  <si>
    <t xml:space="preserve">urheberrechtlich geschützt. Jede Verwertung außerhalb des Urhebergesetzes </t>
  </si>
  <si>
    <t>und strafbar. Dies gilt insbesondere für Reproduktionen, Übersetzungen,</t>
  </si>
  <si>
    <t>Vervielfältigungen, Verbreitungen und Verarbeitungen in elektronischen Systemen.</t>
  </si>
  <si>
    <t>1.</t>
  </si>
  <si>
    <t>Tageszahl, Punkt, Monatszahl</t>
  </si>
  <si>
    <t>Die Felder sind auf diese Eingaben formatiert.</t>
  </si>
  <si>
    <t>2.</t>
  </si>
  <si>
    <t>Stundenzahl, Doppelpunkt, Minutenzahl</t>
  </si>
  <si>
    <t>3.</t>
  </si>
  <si>
    <t>4.</t>
  </si>
  <si>
    <t>Überschreiben Sie die Zahlen oder, falls Sie in das falsche Feld</t>
  </si>
  <si>
    <t xml:space="preserve">eingetragen haben, löschen Sie die Zahl und tragen sie in das </t>
  </si>
  <si>
    <t>richtige Feld ein. Excel verliert sonst die Feldbezüge.</t>
  </si>
  <si>
    <t>Sollten sich die Bezüge bereits verloren haben, Sie sehen dann</t>
  </si>
  <si>
    <t>viele ####-Zeichen, drucken Sie das bestehende Zwischenergebnis aus</t>
  </si>
  <si>
    <t xml:space="preserve">Beispiel: </t>
  </si>
  <si>
    <t>Der Zeitraum beginnt am 20.3, also geben</t>
  </si>
  <si>
    <t>Der Zeitraum endet am 19.4, also geben</t>
  </si>
  <si>
    <t>Datum</t>
  </si>
  <si>
    <t>Arbeitszeit pro Tag - wenn Sie in diesem Feld die</t>
  </si>
  <si>
    <t>durchschnittliche Tagesarbeitszeit angeben, errechnet</t>
  </si>
  <si>
    <t>die Datei aus Ihren Angaben Über- bzw. Unterstunden.</t>
  </si>
  <si>
    <t>Beispiel:</t>
  </si>
  <si>
    <t>Sie haben eine Wochenarbeitszeit von</t>
  </si>
  <si>
    <t>37,5 Stunden bei 5 Arbeitstagen =&gt; 37,5/5,</t>
  </si>
  <si>
    <t>also geben Sie ein:  7:30</t>
  </si>
  <si>
    <t>Tagesleistung</t>
  </si>
  <si>
    <t>Automatisch wird die Arbeitszeit pro Tag errechnet.</t>
  </si>
  <si>
    <t>Tagesbilanz</t>
  </si>
  <si>
    <t>Gesamtbilanz</t>
  </si>
  <si>
    <t>Hier werden alle Zeitangaben der Tagesbilanzen</t>
  </si>
  <si>
    <t>Vergleich Plus/Minus</t>
  </si>
  <si>
    <t>Die Gesamtbilanz wird hier in Überstunden als Plus</t>
  </si>
  <si>
    <t>oder in Unterstunden als Minus angegeben.</t>
  </si>
  <si>
    <t>Wenn Sie in Info die vertikale Bildlaufleiste - ganz rechts außen - nach unten</t>
  </si>
  <si>
    <t>schieben, finden Sie dort ein Inhaltsverzeichnis über diese Datei.</t>
  </si>
  <si>
    <t>Dieses Blatt ist für eigene Notizen vorgesehen.</t>
  </si>
  <si>
    <t>Allgemein:</t>
  </si>
  <si>
    <t>Die einzelnen Blätter sind in der Originalvorlage so ausgerichtet,</t>
  </si>
  <si>
    <t>ausgedruckt werden können.</t>
  </si>
  <si>
    <t>Sollten Sie weitere Fragen zur Excel-Bedienung haben, nutzen Sie</t>
  </si>
  <si>
    <t>Leiste tippen und die Frage eingeben.</t>
  </si>
  <si>
    <t>Angaben, die Sie auf diesem Blatt machen, werden auf dem Blatt "Zeiterfassung" eingeblendet und mit ausgedruckt.</t>
  </si>
  <si>
    <t>Firma</t>
  </si>
  <si>
    <t>»</t>
  </si>
  <si>
    <t>Name</t>
  </si>
  <si>
    <t>Kommt</t>
  </si>
  <si>
    <t>Geht</t>
  </si>
  <si>
    <t>Tages-leistung</t>
  </si>
  <si>
    <t>Tages-bilanz</t>
  </si>
  <si>
    <t>Gesamt-bilanz</t>
  </si>
  <si>
    <t>Nr. 1</t>
  </si>
  <si>
    <t>Blatt für eigene Notizen</t>
  </si>
  <si>
    <t>Beginn, Uhrzeit</t>
  </si>
  <si>
    <t>Ende, Uhrzeit</t>
  </si>
  <si>
    <t>Das sind in Stunden:Minuten &gt;&gt;&gt;&gt;</t>
  </si>
  <si>
    <t>Das sind als Dezimalzahl &gt;&gt;&gt;&gt;</t>
  </si>
  <si>
    <t>Umrechnung</t>
  </si>
  <si>
    <t>Stunden-, Minutenangaben in Dezimalzahlen; Tagesarbeitszeit</t>
  </si>
  <si>
    <t>Hier tragen Sie Arbeitszeiten nach Uhrzeit in Stunden:Minuten ein</t>
  </si>
  <si>
    <t>Hier können Sie zum einen Stunden und Minuten oder nur Minuten</t>
  </si>
  <si>
    <t>in Dezimalzahlen umrechnen, zum anderen die Wochenarbeitszeit in einer</t>
  </si>
  <si>
    <t>durchschnittlichen Tagesarbeitszeit angeben. Diese Arbeitszeit können</t>
  </si>
  <si>
    <t>Sie beispielsweise in /Zeiterfassung/ in Arbeitszeit/Tag übernehmen.</t>
  </si>
  <si>
    <t>Gesamtleistung im Abrechnungszeitraum in Std:Min =</t>
  </si>
  <si>
    <t>Pausen</t>
  </si>
  <si>
    <t>Von Tag:</t>
  </si>
  <si>
    <t>bis Tag:</t>
  </si>
  <si>
    <t>Tages-Soll:</t>
  </si>
  <si>
    <t>in Std : Min</t>
  </si>
  <si>
    <t>und übersichtlich an die Buchhaltung weiterleiten. In zwei Intervallen pro Tag können</t>
  </si>
  <si>
    <t xml:space="preserve">Sie angeben, wann Sie kommen und gehen. Zu jedem Intervall können Sie auch </t>
  </si>
  <si>
    <t>die Gesamtlänge Ihrer Pausen eintragen.</t>
  </si>
  <si>
    <t>Unsere Excel-Anwendungen sind nach speziellen Kundenwünschen entwickelt und</t>
  </si>
  <si>
    <t>Kommt/Geht-Zeiten und Pausen werden in Stunden:Minuten angegeben!</t>
  </si>
  <si>
    <t>und laden Sie sich diese Datei neu von Ihrer Sicherung.</t>
  </si>
  <si>
    <t>Eintragungen sind nur in den weißen Feldern vorgesehen. Befinden sich vom</t>
  </si>
  <si>
    <t>Hersteller bereits Texte in den Zellen, löschen oder überschreiben Sie diese.</t>
  </si>
  <si>
    <t>Wie arbeitet man mit dieser Datei?</t>
  </si>
  <si>
    <t>Diese Datei erfasst einen Mitarbeiter pro Monat. Monat für Monat kopiert</t>
  </si>
  <si>
    <t>man sich diese Datei weiter über die Excel-Option /Datei/Speichern unter...</t>
  </si>
  <si>
    <t>Im Blatt /Zeiterfassung/ trägt man Arbeitszeit und Pausen ein. Dort,</t>
  </si>
  <si>
    <t>wo sich Eingaben wiederholen, können die Zeitangaben über die Zwischen-</t>
  </si>
  <si>
    <t>Für die Zeitangaben sind zwei Intervalle vorgesehen. In den meisten Fällen</t>
  </si>
  <si>
    <t>wird jedoch nur einer benötigt (kommt morgens, geht abends).</t>
  </si>
  <si>
    <t>In diesem Blatt können Sie die Firmen- oder Abteilungsbezeichnung</t>
  </si>
  <si>
    <t>in der Zeiterfassung eingeblendet.</t>
  </si>
  <si>
    <t>und Ihren Namen eingeben. Beide Angaben werden damit automatisch</t>
  </si>
  <si>
    <t>Die Zeile 6 dient als Beispiel, damit Sie vergleichen können, wie die</t>
  </si>
  <si>
    <t>Einträge zu machen sind. Zuerst aktualisieren Sie die grün umrahmten</t>
  </si>
  <si>
    <t>Zellen:</t>
  </si>
  <si>
    <t>Sie geben am Monatsanfang das Datum des ersten</t>
  </si>
  <si>
    <t>Arbeitstages im neuen Zeitraum ein.</t>
  </si>
  <si>
    <t>Hier können Sie das Datum des letzten Arbeitstages</t>
  </si>
  <si>
    <t>im neuen Arbeitszeitraum eingeben. Bei kürzeren</t>
  </si>
  <si>
    <t>Intervallen als 35 Tagen werden entsprechend dem hier</t>
  </si>
  <si>
    <t>eingegebenen Datum die Daten nach dem sich ergebenden</t>
  </si>
  <si>
    <t>Zeitraum in Spalte B ausgeblendet.</t>
  </si>
  <si>
    <t>Sie bei Beginn ein:  20.3 und bestätigen.</t>
  </si>
  <si>
    <t>Sie bei "bis Tag" ein:  19.4 und bestätigen</t>
  </si>
  <si>
    <t>Der 20.4 und die folgenden Tage werden</t>
  </si>
  <si>
    <t>in der Tabelle unten ausgeblendet.</t>
  </si>
  <si>
    <t>Nutzen Sie zum Umrechnen das</t>
  </si>
  <si>
    <t>Tabellenblatt /Umrechnung/</t>
  </si>
  <si>
    <t>Wenn Sie lediglich Ihre Stunden erfassen wollen, lassen Sie</t>
  </si>
  <si>
    <t>diese Zelle leer.</t>
  </si>
  <si>
    <t>Nr.</t>
  </si>
  <si>
    <t>Nummerierung der Tage</t>
  </si>
  <si>
    <t>Anzeige der Tagesdaten, abhängig von der Eingabe in Zelle J3.</t>
  </si>
  <si>
    <t>Notizen</t>
  </si>
  <si>
    <t>eintragen.</t>
  </si>
  <si>
    <t>Zu jedem Tag können Sie sich eine Notiz - z.B. Ihre Tätigkeit</t>
  </si>
  <si>
    <t>In dieser Spalte tragen Sie zu den entsprechenden Tagen ein,</t>
  </si>
  <si>
    <t>wann Sie abends (bzw. zu Dienstende) gehen.</t>
  </si>
  <si>
    <t>wann Sie morgens (bzw. zu Dienstbeginn) kommen.</t>
  </si>
  <si>
    <t>In dieser Spalte tragen Sie ein, wieviele Std und Minuten Sie</t>
  </si>
  <si>
    <t>am Tag pausiert haben.</t>
  </si>
  <si>
    <t>Für den Fall, dass Sie Früh- und Spätschicht haben, oder der</t>
  </si>
  <si>
    <t>Arbeitstag durch mehrere Stunden getrennt ist, tun Sie sich</t>
  </si>
  <si>
    <t>leichter, die Zeit in zwei Intervallen einzugeben. Die Eingabe-</t>
  </si>
  <si>
    <t>technik ist mit der des ersten Intervalles identisch.</t>
  </si>
  <si>
    <t>Diese Spalte ist nur interessant, wenn Sie oben in der Zelle</t>
  </si>
  <si>
    <t>Tages-Soll eine Eintragung haben. In dieser Spalte</t>
  </si>
  <si>
    <t>werden damit die Zeitdifferenzen pro Tag ermittelt.</t>
  </si>
  <si>
    <t>addiert - also Ihre Überstundensituation ausgewiesen.</t>
  </si>
  <si>
    <t>ablage (Markieren -&gt; Tasten Strg und C gleichzeitig drücken, loslassen -&gt; leere</t>
  </si>
  <si>
    <t>Ziel-Zelle markieren und die Tasten Strg und V gleichzeitig drücken, loslassen).</t>
  </si>
  <si>
    <t>Die einzelnen Spalten ab Zeile 7 von links nach rechts:</t>
  </si>
  <si>
    <t>1. Intervall von Spalte E bis Spalte H:</t>
  </si>
  <si>
    <t>2. Intervall von Spalte J bis Spalte M:</t>
  </si>
  <si>
    <t>Verrechnung eintragen. Für einen Gleittag tragen Sie ein kommt 1:00, geht 1:00.</t>
  </si>
  <si>
    <t>Arbeitszeit, die nicht mit der Regelarbeitszeit verrechnet werden soll, ordnen</t>
  </si>
  <si>
    <t>Sie dem angrenzenden oder dem folgenden Werktag zu. Für diese Fälle stellen</t>
  </si>
  <si>
    <t>Nachtarbeit über Mitternacht geben Sie bitte in zwei Intervallen an - also z.B.</t>
  </si>
  <si>
    <t>h</t>
  </si>
  <si>
    <t>Feiertag</t>
  </si>
  <si>
    <t/>
  </si>
  <si>
    <t>Hier können auch</t>
  </si>
  <si>
    <t>Tätigkeiten stehen!</t>
  </si>
  <si>
    <t>Beschreibung</t>
  </si>
  <si>
    <t>Beispiel zum Blatt Zeiterfassung</t>
  </si>
  <si>
    <t>Beispiel</t>
  </si>
  <si>
    <t>Praktisches Beispiel, wie man Im Blatt Zeiterfassung</t>
  </si>
  <si>
    <t>seine Arbeitszeit erfasst.</t>
  </si>
  <si>
    <t>Halber Tag</t>
  </si>
  <si>
    <t>Hinweis auf Urheberrechte</t>
  </si>
  <si>
    <t>Angaben</t>
  </si>
  <si>
    <t>Nach oben</t>
  </si>
  <si>
    <t>Dokumentation</t>
  </si>
  <si>
    <t>Zur Zentrale</t>
  </si>
  <si>
    <t>Zur Zeiterfassung</t>
  </si>
  <si>
    <t>Doku</t>
  </si>
  <si>
    <t>Zentrale</t>
  </si>
  <si>
    <t>dass sie über das Druckersymbol auf DIN A4-Größe blattfüllend</t>
  </si>
  <si>
    <t>In die Zellen Q4 und Q5 können Sie die Überstunden vom Vormonat zur automatischen</t>
  </si>
  <si>
    <t>Urheber</t>
  </si>
  <si>
    <t>Firmenname AG</t>
  </si>
  <si>
    <t>Mitarbeitername</t>
  </si>
  <si>
    <t>Die größte Sammlung an makrofreien deutschen Excel-Anwendungen</t>
  </si>
  <si>
    <t>In der käuflich erwerbbaren Datei aus XZ200</t>
  </si>
  <si>
    <t>zeitraum festgelegt und berechnet werden.</t>
  </si>
  <si>
    <t>können bis zu 35 Tage pro Abrechnungs-</t>
  </si>
  <si>
    <t>Nimm Auvista</t>
  </si>
  <si>
    <t>Saldo Vormonat:</t>
  </si>
  <si>
    <t>Saldo Vormonat</t>
  </si>
  <si>
    <t>Wenn Sie die Überstunden des Vormonats übernehmen</t>
  </si>
  <si>
    <t>wollen, tragen Sie diese hier als Dezimalzahl ein. Sie</t>
  </si>
  <si>
    <t>wird automatisch in die neu erfasste Zeit eingerechnet.</t>
  </si>
  <si>
    <t>Kommen keine Überstunden vor, lassen Sie die</t>
  </si>
  <si>
    <t>Zelle einfach leer.</t>
  </si>
  <si>
    <t>= Plus</t>
  </si>
  <si>
    <t>= Minus</t>
  </si>
  <si>
    <t>Zeiterfassung mit Pausenangaben + Übernahme von Überstunden</t>
  </si>
  <si>
    <t>Habacher Str. 1</t>
  </si>
  <si>
    <t>81377 München</t>
  </si>
  <si>
    <t>++49 / (0)89 / 98 29 05 73</t>
  </si>
  <si>
    <t>Zeiterfassung mit Pausenangaben aus XZ200</t>
  </si>
  <si>
    <t>Das Wichtigste zuerst</t>
  </si>
  <si>
    <t>wir auch weitere fertige Anwendungen vor, in XZ210 auf unserer Homepage.</t>
  </si>
  <si>
    <t>20:00 Uhr bis 24:00 Uhr und von 0:00 Uhr bis 5:00 Uhr. In anderen Lösungen von XZ200</t>
  </si>
  <si>
    <t>kann die Zeit auch über Mitternacht angegeben werden - aber in dieser Datei nicht.</t>
  </si>
  <si>
    <t>als Dezimalzahl</t>
  </si>
  <si>
    <t>Nimm Auvista - Zeiterfassungen</t>
  </si>
  <si>
    <t xml:space="preserve">1. </t>
  </si>
  <si>
    <t xml:space="preserve">2. </t>
  </si>
  <si>
    <t>Eingeben: Stunden:Minuten &gt;&gt;&gt;&gt;</t>
  </si>
  <si>
    <t>Das ist als Dezimalzahl &gt;&gt;&gt;&gt;</t>
  </si>
  <si>
    <t>Eingeben: Minuten &gt;&gt;&gt;&gt;</t>
  </si>
  <si>
    <t>Wochenstunden</t>
  </si>
  <si>
    <t>Anzahl der Tage</t>
  </si>
  <si>
    <t>Tagen</t>
  </si>
  <si>
    <t>Stunden in</t>
  </si>
  <si>
    <t>=</t>
  </si>
  <si>
    <t>= Tagesarbeitszeit</t>
  </si>
  <si>
    <t>Die Beschreibung bezieht sich auf Excel-Versionen ab Excel 2007 und jünger.</t>
  </si>
  <si>
    <t>Auvista Software Verlag</t>
  </si>
  <si>
    <t>157:40</t>
  </si>
  <si>
    <r>
      <t>Au</t>
    </r>
    <r>
      <rPr>
        <b/>
        <sz val="35"/>
        <color indexed="10"/>
        <rFont val="Calibri"/>
        <family val="2"/>
        <scheme val="minor"/>
      </rPr>
      <t>vis</t>
    </r>
    <r>
      <rPr>
        <b/>
        <sz val="35"/>
        <color indexed="55"/>
        <rFont val="Calibri"/>
        <family val="2"/>
        <scheme val="minor"/>
      </rPr>
      <t>ta</t>
    </r>
  </si>
  <si>
    <r>
      <t xml:space="preserve">Eine Datei </t>
    </r>
    <r>
      <rPr>
        <b/>
        <sz val="12"/>
        <color indexed="40"/>
        <rFont val="Calibri"/>
        <family val="2"/>
        <scheme val="minor"/>
      </rPr>
      <t xml:space="preserve">aus </t>
    </r>
    <r>
      <rPr>
        <b/>
        <sz val="12"/>
        <color indexed="8"/>
        <rFont val="Calibri"/>
        <family val="2"/>
        <scheme val="minor"/>
      </rPr>
      <t>X</t>
    </r>
    <r>
      <rPr>
        <b/>
        <sz val="12"/>
        <color indexed="40"/>
        <rFont val="Calibri"/>
        <family val="2"/>
        <scheme val="minor"/>
      </rPr>
      <t>Z200</t>
    </r>
    <r>
      <rPr>
        <b/>
        <sz val="12"/>
        <color indexed="8"/>
        <rFont val="Calibri"/>
        <family val="2"/>
        <scheme val="minor"/>
      </rPr>
      <t xml:space="preserve"> "Professionelle Zeiterfassung mit Excel"</t>
    </r>
  </si>
  <si>
    <r>
      <t>B</t>
    </r>
    <r>
      <rPr>
        <sz val="10"/>
        <rFont val="Calibri"/>
        <family val="2"/>
        <scheme val="minor"/>
      </rPr>
      <t>eschreibung der Eingaben</t>
    </r>
  </si>
  <si>
    <r>
      <t>A</t>
    </r>
    <r>
      <rPr>
        <sz val="10"/>
        <rFont val="Calibri"/>
        <family val="2"/>
        <scheme val="minor"/>
      </rPr>
      <t>ngaben, die mit der Zeiterfassung ausgedruckt werden sollen</t>
    </r>
  </si>
  <si>
    <r>
      <t>N</t>
    </r>
    <r>
      <rPr>
        <sz val="10"/>
        <color indexed="8"/>
        <rFont val="Calibri"/>
        <family val="2"/>
        <scheme val="minor"/>
      </rPr>
      <t>otizen - freies Blatt für eigene Eintragungen</t>
    </r>
  </si>
  <si>
    <r>
      <t>für den professionellen Excel-Einsatz finden Sie unter  https://www.au</t>
    </r>
    <r>
      <rPr>
        <sz val="10"/>
        <color indexed="10"/>
        <rFont val="Calibri"/>
        <family val="2"/>
      </rPr>
      <t>vis</t>
    </r>
    <r>
      <rPr>
        <sz val="10"/>
        <rFont val="Calibri"/>
        <family val="2"/>
      </rPr>
      <t>ta.de.</t>
    </r>
  </si>
  <si>
    <r>
      <t>https://www.Au</t>
    </r>
    <r>
      <rPr>
        <sz val="10"/>
        <color indexed="10"/>
        <rFont val="Calibri"/>
        <family val="2"/>
      </rPr>
      <t>vis</t>
    </r>
    <r>
      <rPr>
        <sz val="10"/>
        <color indexed="8"/>
        <rFont val="Calibri"/>
        <family val="2"/>
      </rPr>
      <t>ta.de</t>
    </r>
  </si>
  <si>
    <r>
      <t xml:space="preserve">Auf diesem Blatt gilt es </t>
    </r>
    <r>
      <rPr>
        <b/>
        <sz val="10"/>
        <color indexed="10"/>
        <rFont val="Calibri"/>
        <family val="2"/>
        <scheme val="minor"/>
      </rPr>
      <t>vier</t>
    </r>
    <r>
      <rPr>
        <sz val="10"/>
        <rFont val="Calibri"/>
        <family val="2"/>
        <scheme val="minor"/>
      </rPr>
      <t xml:space="preserve"> Grundregeln zu beachten:</t>
    </r>
  </si>
  <si>
    <r>
      <t xml:space="preserve">Datumseingabe:  </t>
    </r>
    <r>
      <rPr>
        <b/>
        <sz val="14"/>
        <color indexed="10"/>
        <rFont val="Calibri"/>
        <family val="2"/>
        <scheme val="minor"/>
      </rPr>
      <t>20.3</t>
    </r>
  </si>
  <si>
    <r>
      <t xml:space="preserve">Uhrzeiteingabe:  </t>
    </r>
    <r>
      <rPr>
        <b/>
        <sz val="14"/>
        <color indexed="10"/>
        <rFont val="Calibri"/>
        <family val="2"/>
        <scheme val="minor"/>
      </rPr>
      <t>8:27</t>
    </r>
  </si>
  <si>
    <r>
      <t xml:space="preserve">Zahlen </t>
    </r>
    <r>
      <rPr>
        <b/>
        <sz val="14"/>
        <color indexed="10"/>
        <rFont val="Calibri"/>
        <family val="2"/>
        <scheme val="minor"/>
      </rPr>
      <t>nie</t>
    </r>
    <r>
      <rPr>
        <sz val="14"/>
        <rFont val="Calibri"/>
        <family val="2"/>
        <scheme val="minor"/>
      </rPr>
      <t xml:space="preserve"> verschieben</t>
    </r>
    <r>
      <rPr>
        <sz val="10"/>
        <rFont val="Calibri"/>
        <family val="2"/>
        <scheme val="minor"/>
      </rPr>
      <t>, wenn Sie sich vertippt haben.</t>
    </r>
  </si>
  <si>
    <r>
      <t xml:space="preserve">den Microsoft Hilfeassistenten, indem Sie auf das </t>
    </r>
    <r>
      <rPr>
        <u/>
        <sz val="10"/>
        <rFont val="Calibri"/>
        <family val="2"/>
        <scheme val="minor"/>
      </rPr>
      <t>?</t>
    </r>
    <r>
      <rPr>
        <sz val="10"/>
        <rFont val="Calibri"/>
        <family val="2"/>
        <scheme val="minor"/>
      </rPr>
      <t xml:space="preserve"> in der oberen</t>
    </r>
  </si>
  <si>
    <r>
      <t>Au</t>
    </r>
    <r>
      <rPr>
        <b/>
        <sz val="35"/>
        <color indexed="10"/>
        <rFont val="Calibri"/>
        <family val="2"/>
        <scheme val="minor"/>
      </rPr>
      <t>vis</t>
    </r>
    <r>
      <rPr>
        <b/>
        <sz val="35"/>
        <color indexed="23"/>
        <rFont val="Calibri"/>
        <family val="2"/>
        <scheme val="minor"/>
      </rPr>
      <t>ta.de</t>
    </r>
  </si>
  <si>
    <r>
      <t xml:space="preserve">Notizen v / </t>
    </r>
    <r>
      <rPr>
        <b/>
        <sz val="11"/>
        <color indexed="10"/>
        <rFont val="Calibri"/>
        <family val="2"/>
        <scheme val="minor"/>
      </rPr>
      <t>Beispiel &gt;</t>
    </r>
  </si>
  <si>
    <r>
      <t xml:space="preserve">als </t>
    </r>
    <r>
      <rPr>
        <sz val="10"/>
        <rFont val="Calibri"/>
        <family val="2"/>
        <scheme val="minor"/>
      </rPr>
      <t>Dezimalzahl</t>
    </r>
  </si>
  <si>
    <r>
      <t xml:space="preserve">Notizen v / </t>
    </r>
    <r>
      <rPr>
        <b/>
        <sz val="11"/>
        <color indexed="37"/>
        <rFont val="Calibri"/>
        <family val="2"/>
        <scheme val="minor"/>
      </rPr>
      <t>Beispiel &gt;</t>
    </r>
  </si>
  <si>
    <r>
      <t>info@Au</t>
    </r>
    <r>
      <rPr>
        <u/>
        <sz val="10"/>
        <color rgb="FFFF0000"/>
        <rFont val="Calibri"/>
        <family val="2"/>
        <scheme val="minor"/>
      </rPr>
      <t>vis</t>
    </r>
    <r>
      <rPr>
        <u/>
        <sz val="10"/>
        <color theme="1"/>
        <rFont val="Calibri"/>
        <family val="2"/>
        <scheme val="minor"/>
      </rPr>
      <t>ta.de</t>
    </r>
  </si>
  <si>
    <t>Abrechnungszeitraum festgelegt und berechnet werden.</t>
  </si>
  <si>
    <t>Die käuflich erwerbbare Datei aus XZ200 können</t>
  </si>
  <si>
    <t>monatsübergreifend bis zu 35 Tage pro</t>
  </si>
  <si>
    <t>kompatibel von Excel 97 bis 2024 / 365 und höher. Wir freuen uns auf Ihren Besuch.</t>
  </si>
  <si>
    <t>ist ohne schriftliche Zustimmung des Auvista Software Verlages unzulässig</t>
  </si>
  <si>
    <t>Beispiel einfach überschreiben</t>
  </si>
  <si>
    <t>Voll funktionsfähige, bis Januar 2027 - frei einsetzbare Gratis-Version zum Testen.</t>
  </si>
  <si>
    <t>Copyright © 2026 Auvista Software Verlag München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</si>
</sst>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d/mm"/>
    <numFmt numFmtId="165" formatCode="[h]:mm"/>
    <numFmt numFmtId="166" formatCode="[Blue][h]:mm;[Red]\-[mm]"/>
    <numFmt numFmtId="167" formatCode="h:mm"/>
    <numFmt numFmtId="168" formatCode="ddd\ dd/mm"/>
    <numFmt numFmtId="169" formatCode="0.0"/>
    <numFmt numFmtId="170" formatCode="#,##0.00_ ;[Red]\-#,##0.00\ "/>
    <numFmt numFmtId="171" formatCode="[hh]:mm"/>
    <numFmt numFmtId="172" formatCode="mmmm\ yy"/>
    <numFmt numFmtId="173" formatCode="[h]:mm:ss;@"/>
  </numFmts>
  <fonts count="69" x14ac:knownFonts="1">
    <font>
      <sz val="10"/>
      <name val="Times New Roman"/>
    </font>
    <font>
      <sz val="10"/>
      <name val="Times New Roman"/>
      <family val="1"/>
    </font>
    <font>
      <sz val="10"/>
      <name val="Arial"/>
      <family val="2"/>
    </font>
    <font>
      <u/>
      <sz val="10.3"/>
      <color indexed="12"/>
      <name val="Times New Roman"/>
      <family val="1"/>
    </font>
    <font>
      <b/>
      <sz val="14"/>
      <color indexed="9"/>
      <name val="Wingdings"/>
      <charset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u/>
      <sz val="10.3"/>
      <color indexed="12"/>
      <name val="Times New Roman"/>
      <family val="1"/>
    </font>
    <font>
      <sz val="10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8"/>
      <color indexed="81"/>
      <name val="Arial"/>
      <family val="2"/>
    </font>
    <font>
      <b/>
      <sz val="8"/>
      <color indexed="81"/>
      <name val="Arial"/>
      <family val="2"/>
    </font>
    <font>
      <sz val="10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"/>
      <color theme="0" tint="-4.9989318521683403E-2"/>
      <name val="Calibri"/>
      <family val="2"/>
      <scheme val="minor"/>
    </font>
    <font>
      <b/>
      <sz val="1"/>
      <color indexed="43"/>
      <name val="Calibri"/>
      <family val="2"/>
      <scheme val="minor"/>
    </font>
    <font>
      <b/>
      <sz val="35"/>
      <color indexed="55"/>
      <name val="Calibri"/>
      <family val="2"/>
      <scheme val="minor"/>
    </font>
    <font>
      <b/>
      <sz val="35"/>
      <color indexed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4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.3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0"/>
      <color indexed="50"/>
      <name val="Calibri"/>
      <family val="2"/>
      <scheme val="minor"/>
    </font>
    <font>
      <sz val="10"/>
      <color rgb="FF00808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b/>
      <sz val="14"/>
      <color indexed="50"/>
      <name val="Calibri"/>
      <family val="2"/>
      <scheme val="minor"/>
    </font>
    <font>
      <sz val="8"/>
      <color indexed="21"/>
      <name val="Calibri"/>
      <family val="2"/>
      <scheme val="minor"/>
    </font>
    <font>
      <sz val="16"/>
      <color indexed="8"/>
      <name val="Calibri"/>
      <family val="2"/>
      <scheme val="minor"/>
    </font>
    <font>
      <b/>
      <u val="doubleAccounting"/>
      <sz val="14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"/>
      <color indexed="9"/>
      <name val="Calibri"/>
      <family val="2"/>
      <scheme val="minor"/>
    </font>
    <font>
      <b/>
      <sz val="35"/>
      <color indexed="23"/>
      <name val="Calibri"/>
      <family val="2"/>
      <scheme val="minor"/>
    </font>
    <font>
      <b/>
      <sz val="11"/>
      <color indexed="23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Calibri"/>
      <family val="2"/>
      <scheme val="minor"/>
    </font>
    <font>
      <sz val="1"/>
      <color indexed="43"/>
      <name val="Calibri"/>
      <family val="2"/>
      <scheme val="minor"/>
    </font>
    <font>
      <sz val="11"/>
      <color indexed="37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color indexed="22"/>
      <name val="Calibri"/>
      <family val="2"/>
      <scheme val="minor"/>
    </font>
    <font>
      <sz val="8"/>
      <color indexed="22"/>
      <name val="Calibri"/>
      <family val="2"/>
      <scheme val="minor"/>
    </font>
    <font>
      <b/>
      <sz val="11"/>
      <color indexed="37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0"/>
      <color indexed="10"/>
      <name val="Courier New"/>
      <family val="3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9"/>
      </left>
      <right style="thin">
        <color indexed="23"/>
      </right>
      <top style="medium">
        <color indexed="9"/>
      </top>
      <bottom style="thin">
        <color indexed="2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CCFF"/>
      </left>
      <right style="thin">
        <color indexed="10"/>
      </right>
      <top/>
      <bottom/>
      <diagonal/>
    </border>
    <border>
      <left style="thin">
        <color rgb="FF99CCFF"/>
      </left>
      <right/>
      <top/>
      <bottom/>
      <diagonal/>
    </border>
    <border>
      <left style="thin">
        <color rgb="FF99CCFF"/>
      </left>
      <right/>
      <top style="medium">
        <color indexed="64"/>
      </top>
      <bottom style="medium">
        <color indexed="64"/>
      </bottom>
      <diagonal/>
    </border>
    <border>
      <left style="thin">
        <color rgb="FF99CCFF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22"/>
      </bottom>
      <diagonal/>
    </border>
    <border>
      <left/>
      <right style="thin">
        <color rgb="FF99CCFF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rgb="FF99CCFF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99CCFF"/>
      </right>
      <top style="thin">
        <color theme="0" tint="-0.14996795556505021"/>
      </top>
      <bottom style="thin">
        <color indexed="22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rgb="FF99CCFF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CCFF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medium">
        <color indexed="9"/>
      </top>
      <bottom style="thin">
        <color indexed="23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</cellStyleXfs>
  <cellXfs count="295">
    <xf numFmtId="0" fontId="0" fillId="0" borderId="0" xfId="0"/>
    <xf numFmtId="0" fontId="17" fillId="0" borderId="0" xfId="6" applyFont="1"/>
    <xf numFmtId="0" fontId="17" fillId="5" borderId="0" xfId="6" applyFont="1" applyFill="1" applyProtection="1">
      <protection hidden="1"/>
    </xf>
    <xf numFmtId="0" fontId="17" fillId="5" borderId="0" xfId="10" applyFont="1" applyFill="1" applyProtection="1">
      <protection hidden="1"/>
    </xf>
    <xf numFmtId="0" fontId="24" fillId="5" borderId="0" xfId="6" applyFont="1" applyFill="1" applyAlignment="1" applyProtection="1">
      <alignment horizontal="center"/>
      <protection hidden="1"/>
    </xf>
    <xf numFmtId="0" fontId="25" fillId="5" borderId="0" xfId="9" applyFont="1" applyFill="1" applyProtection="1">
      <protection hidden="1"/>
    </xf>
    <xf numFmtId="0" fontId="26" fillId="5" borderId="0" xfId="6" applyFont="1" applyFill="1" applyAlignment="1" applyProtection="1">
      <alignment horizontal="center"/>
      <protection hidden="1"/>
    </xf>
    <xf numFmtId="0" fontId="17" fillId="5" borderId="25" xfId="6" applyFont="1" applyFill="1" applyBorder="1" applyProtection="1">
      <protection hidden="1"/>
    </xf>
    <xf numFmtId="0" fontId="27" fillId="6" borderId="8" xfId="2" applyFont="1" applyFill="1" applyBorder="1" applyAlignment="1" applyProtection="1">
      <alignment horizontal="center" vertical="center" wrapText="1"/>
      <protection hidden="1"/>
    </xf>
    <xf numFmtId="0" fontId="17" fillId="5" borderId="0" xfId="0" applyFont="1" applyFill="1" applyProtection="1">
      <protection hidden="1"/>
    </xf>
    <xf numFmtId="0" fontId="28" fillId="5" borderId="0" xfId="2" applyFont="1" applyFill="1" applyBorder="1" applyAlignment="1" applyProtection="1">
      <protection hidden="1"/>
    </xf>
    <xf numFmtId="0" fontId="29" fillId="5" borderId="0" xfId="0" applyFont="1" applyFill="1" applyProtection="1">
      <protection hidden="1"/>
    </xf>
    <xf numFmtId="0" fontId="28" fillId="5" borderId="0" xfId="2" applyFont="1" applyFill="1" applyBorder="1" applyAlignment="1" applyProtection="1">
      <alignment horizontal="left"/>
      <protection hidden="1"/>
    </xf>
    <xf numFmtId="0" fontId="29" fillId="5" borderId="0" xfId="11" applyFont="1" applyFill="1" applyProtection="1">
      <protection hidden="1"/>
    </xf>
    <xf numFmtId="0" fontId="25" fillId="5" borderId="25" xfId="6" applyFont="1" applyFill="1" applyBorder="1" applyAlignment="1" applyProtection="1">
      <alignment horizontal="left"/>
      <protection hidden="1"/>
    </xf>
    <xf numFmtId="0" fontId="25" fillId="5" borderId="0" xfId="6" applyFont="1" applyFill="1" applyAlignment="1" applyProtection="1">
      <alignment horizontal="left"/>
      <protection hidden="1"/>
    </xf>
    <xf numFmtId="0" fontId="25" fillId="5" borderId="0" xfId="6" applyFont="1" applyFill="1" applyAlignment="1" applyProtection="1">
      <alignment horizontal="center"/>
      <protection hidden="1"/>
    </xf>
    <xf numFmtId="0" fontId="17" fillId="5" borderId="0" xfId="7" applyFont="1" applyFill="1" applyProtection="1">
      <protection hidden="1"/>
    </xf>
    <xf numFmtId="0" fontId="29" fillId="5" borderId="0" xfId="3" applyFont="1" applyFill="1" applyProtection="1">
      <protection hidden="1"/>
    </xf>
    <xf numFmtId="0" fontId="31" fillId="5" borderId="0" xfId="3" applyFont="1" applyFill="1" applyProtection="1">
      <protection hidden="1"/>
    </xf>
    <xf numFmtId="0" fontId="17" fillId="5" borderId="0" xfId="5" applyFont="1" applyFill="1" applyProtection="1">
      <protection hidden="1"/>
    </xf>
    <xf numFmtId="0" fontId="17" fillId="5" borderId="0" xfId="4" applyFont="1" applyFill="1" applyProtection="1">
      <protection hidden="1"/>
    </xf>
    <xf numFmtId="0" fontId="17" fillId="5" borderId="0" xfId="3" applyFont="1" applyFill="1" applyProtection="1">
      <protection hidden="1"/>
    </xf>
    <xf numFmtId="0" fontId="17" fillId="5" borderId="0" xfId="6" applyFont="1" applyFill="1"/>
    <xf numFmtId="0" fontId="30" fillId="5" borderId="0" xfId="6" applyFont="1" applyFill="1" applyProtection="1">
      <protection hidden="1"/>
    </xf>
    <xf numFmtId="0" fontId="32" fillId="0" borderId="0" xfId="6" applyFont="1" applyAlignment="1">
      <alignment horizontal="left" vertical="top"/>
    </xf>
    <xf numFmtId="0" fontId="33" fillId="5" borderId="0" xfId="13" applyFont="1" applyFill="1" applyProtection="1">
      <protection hidden="1"/>
    </xf>
    <xf numFmtId="0" fontId="17" fillId="5" borderId="0" xfId="13" applyFont="1" applyFill="1" applyProtection="1">
      <protection hidden="1"/>
    </xf>
    <xf numFmtId="0" fontId="17" fillId="5" borderId="0" xfId="14" applyFont="1" applyFill="1" applyProtection="1">
      <protection hidden="1"/>
    </xf>
    <xf numFmtId="0" fontId="17" fillId="5" borderId="0" xfId="14" quotePrefix="1" applyFont="1" applyFill="1" applyProtection="1">
      <protection hidden="1"/>
    </xf>
    <xf numFmtId="0" fontId="27" fillId="5" borderId="0" xfId="1" applyFont="1" applyFill="1" applyBorder="1" applyAlignment="1" applyProtection="1">
      <protection hidden="1"/>
    </xf>
    <xf numFmtId="0" fontId="17" fillId="0" borderId="0" xfId="0" applyFont="1"/>
    <xf numFmtId="0" fontId="27" fillId="6" borderId="8" xfId="1" applyFont="1" applyFill="1" applyBorder="1" applyAlignment="1" applyProtection="1">
      <alignment horizontal="center" vertical="center" wrapText="1"/>
      <protection hidden="1"/>
    </xf>
    <xf numFmtId="0" fontId="17" fillId="0" borderId="0" xfId="12" applyFont="1"/>
    <xf numFmtId="0" fontId="18" fillId="5" borderId="21" xfId="0" applyFont="1" applyFill="1" applyBorder="1" applyAlignment="1">
      <alignment horizontal="left"/>
    </xf>
    <xf numFmtId="0" fontId="17" fillId="5" borderId="22" xfId="12" applyFont="1" applyFill="1" applyBorder="1" applyProtection="1">
      <protection hidden="1"/>
    </xf>
    <xf numFmtId="0" fontId="17" fillId="5" borderId="23" xfId="12" applyFont="1" applyFill="1" applyBorder="1" applyProtection="1">
      <protection hidden="1"/>
    </xf>
    <xf numFmtId="0" fontId="17" fillId="0" borderId="0" xfId="12" applyFont="1" applyProtection="1">
      <protection locked="0"/>
    </xf>
    <xf numFmtId="0" fontId="17" fillId="5" borderId="0" xfId="12" applyFont="1" applyFill="1" applyAlignment="1" applyProtection="1">
      <alignment horizontal="right"/>
      <protection hidden="1"/>
    </xf>
    <xf numFmtId="0" fontId="34" fillId="6" borderId="8" xfId="1" applyFont="1" applyFill="1" applyBorder="1" applyAlignment="1" applyProtection="1">
      <alignment horizontal="center" vertical="center" wrapText="1"/>
      <protection hidden="1"/>
    </xf>
    <xf numFmtId="0" fontId="25" fillId="5" borderId="0" xfId="12" applyFont="1" applyFill="1" applyAlignment="1" applyProtection="1">
      <alignment horizontal="left"/>
      <protection hidden="1"/>
    </xf>
    <xf numFmtId="0" fontId="17" fillId="5" borderId="0" xfId="12" applyFont="1" applyFill="1" applyProtection="1">
      <protection hidden="1"/>
    </xf>
    <xf numFmtId="0" fontId="17" fillId="5" borderId="0" xfId="12" applyFont="1" applyFill="1" applyAlignment="1" applyProtection="1">
      <alignment horizontal="center"/>
      <protection hidden="1"/>
    </xf>
    <xf numFmtId="0" fontId="17" fillId="5" borderId="10" xfId="12" applyFont="1" applyFill="1" applyBorder="1" applyProtection="1">
      <protection hidden="1"/>
    </xf>
    <xf numFmtId="0" fontId="27" fillId="5" borderId="33" xfId="1" applyFont="1" applyFill="1" applyBorder="1" applyAlignment="1" applyProtection="1">
      <alignment horizontal="center" vertical="center" wrapText="1"/>
      <protection hidden="1"/>
    </xf>
    <xf numFmtId="0" fontId="34" fillId="5" borderId="0" xfId="1" applyFont="1" applyFill="1" applyBorder="1" applyAlignment="1" applyProtection="1">
      <alignment horizontal="center" vertical="center" wrapText="1"/>
      <protection hidden="1"/>
    </xf>
    <xf numFmtId="0" fontId="17" fillId="5" borderId="25" xfId="12" applyFont="1" applyFill="1" applyBorder="1" applyProtection="1">
      <protection hidden="1"/>
    </xf>
    <xf numFmtId="0" fontId="35" fillId="5" borderId="0" xfId="12" applyFont="1" applyFill="1" applyAlignment="1" applyProtection="1">
      <alignment horizontal="right"/>
      <protection hidden="1"/>
    </xf>
    <xf numFmtId="167" fontId="17" fillId="0" borderId="32" xfId="12" applyNumberFormat="1" applyFont="1" applyBorder="1" applyAlignment="1" applyProtection="1">
      <alignment horizontal="center"/>
      <protection locked="0"/>
    </xf>
    <xf numFmtId="20" fontId="17" fillId="0" borderId="32" xfId="12" applyNumberFormat="1" applyFont="1" applyBorder="1" applyAlignment="1" applyProtection="1">
      <alignment horizontal="center"/>
      <protection locked="0"/>
    </xf>
    <xf numFmtId="0" fontId="25" fillId="5" borderId="0" xfId="12" applyFont="1" applyFill="1" applyProtection="1">
      <protection hidden="1"/>
    </xf>
    <xf numFmtId="0" fontId="25" fillId="5" borderId="0" xfId="12" applyFont="1" applyFill="1" applyAlignment="1" applyProtection="1">
      <alignment horizontal="right"/>
      <protection hidden="1"/>
    </xf>
    <xf numFmtId="167" fontId="25" fillId="5" borderId="24" xfId="12" applyNumberFormat="1" applyFont="1" applyFill="1" applyBorder="1" applyAlignment="1" applyProtection="1">
      <alignment horizontal="center"/>
      <protection hidden="1"/>
    </xf>
    <xf numFmtId="2" fontId="36" fillId="5" borderId="0" xfId="12" applyNumberFormat="1" applyFont="1" applyFill="1" applyAlignment="1" applyProtection="1">
      <alignment horizontal="center"/>
      <protection hidden="1"/>
    </xf>
    <xf numFmtId="0" fontId="17" fillId="5" borderId="21" xfId="12" applyFont="1" applyFill="1" applyBorder="1" applyProtection="1">
      <protection hidden="1"/>
    </xf>
    <xf numFmtId="0" fontId="17" fillId="5" borderId="22" xfId="12" applyFont="1" applyFill="1" applyBorder="1" applyAlignment="1" applyProtection="1">
      <alignment horizontal="right"/>
      <protection hidden="1"/>
    </xf>
    <xf numFmtId="0" fontId="37" fillId="5" borderId="0" xfId="12" applyFont="1" applyFill="1" applyAlignment="1" applyProtection="1">
      <alignment horizontal="left"/>
      <protection hidden="1"/>
    </xf>
    <xf numFmtId="0" fontId="37" fillId="5" borderId="0" xfId="12" applyFont="1" applyFill="1" applyAlignment="1" applyProtection="1">
      <alignment horizontal="right"/>
      <protection hidden="1"/>
    </xf>
    <xf numFmtId="0" fontId="38" fillId="5" borderId="0" xfId="12" applyFont="1" applyFill="1" applyAlignment="1" applyProtection="1">
      <alignment horizontal="right"/>
      <protection hidden="1"/>
    </xf>
    <xf numFmtId="0" fontId="37" fillId="5" borderId="0" xfId="12" applyFont="1" applyFill="1" applyProtection="1">
      <protection hidden="1"/>
    </xf>
    <xf numFmtId="2" fontId="39" fillId="5" borderId="0" xfId="12" applyNumberFormat="1" applyFont="1" applyFill="1" applyAlignment="1" applyProtection="1">
      <alignment horizontal="center"/>
      <protection hidden="1"/>
    </xf>
    <xf numFmtId="0" fontId="17" fillId="5" borderId="26" xfId="12" applyFont="1" applyFill="1" applyBorder="1" applyProtection="1">
      <protection hidden="1"/>
    </xf>
    <xf numFmtId="0" fontId="37" fillId="5" borderId="24" xfId="12" applyFont="1" applyFill="1" applyBorder="1" applyProtection="1">
      <protection hidden="1"/>
    </xf>
    <xf numFmtId="0" fontId="25" fillId="5" borderId="24" xfId="12" applyFont="1" applyFill="1" applyBorder="1" applyProtection="1">
      <protection hidden="1"/>
    </xf>
    <xf numFmtId="0" fontId="17" fillId="5" borderId="24" xfId="12" applyFont="1" applyFill="1" applyBorder="1" applyAlignment="1" applyProtection="1">
      <alignment horizontal="right"/>
      <protection hidden="1"/>
    </xf>
    <xf numFmtId="0" fontId="17" fillId="5" borderId="24" xfId="12" applyFont="1" applyFill="1" applyBorder="1" applyProtection="1">
      <protection hidden="1"/>
    </xf>
    <xf numFmtId="2" fontId="40" fillId="5" borderId="24" xfId="12" applyNumberFormat="1" applyFont="1" applyFill="1" applyBorder="1" applyAlignment="1" applyProtection="1">
      <alignment horizontal="center"/>
      <protection hidden="1"/>
    </xf>
    <xf numFmtId="0" fontId="17" fillId="5" borderId="27" xfId="12" applyFont="1" applyFill="1" applyBorder="1" applyProtection="1">
      <protection hidden="1"/>
    </xf>
    <xf numFmtId="0" fontId="41" fillId="5" borderId="0" xfId="12" applyFont="1" applyFill="1" applyAlignment="1" applyProtection="1">
      <alignment horizontal="left"/>
      <protection hidden="1"/>
    </xf>
    <xf numFmtId="0" fontId="42" fillId="5" borderId="0" xfId="12" applyFont="1" applyFill="1" applyAlignment="1" applyProtection="1">
      <alignment horizontal="right"/>
      <protection hidden="1"/>
    </xf>
    <xf numFmtId="1" fontId="17" fillId="0" borderId="32" xfId="12" applyNumberFormat="1" applyFont="1" applyBorder="1" applyAlignment="1" applyProtection="1">
      <alignment horizontal="center"/>
      <protection locked="0"/>
    </xf>
    <xf numFmtId="0" fontId="41" fillId="5" borderId="0" xfId="12" applyFont="1" applyFill="1" applyProtection="1">
      <protection hidden="1"/>
    </xf>
    <xf numFmtId="165" fontId="43" fillId="5" borderId="0" xfId="12" applyNumberFormat="1" applyFont="1" applyFill="1" applyAlignment="1" applyProtection="1">
      <alignment horizontal="center"/>
      <protection hidden="1"/>
    </xf>
    <xf numFmtId="0" fontId="41" fillId="5" borderId="24" xfId="12" applyFont="1" applyFill="1" applyBorder="1" applyProtection="1">
      <protection hidden="1"/>
    </xf>
    <xf numFmtId="165" fontId="44" fillId="5" borderId="24" xfId="12" applyNumberFormat="1" applyFont="1" applyFill="1" applyBorder="1" applyAlignment="1" applyProtection="1">
      <alignment horizontal="center"/>
      <protection hidden="1"/>
    </xf>
    <xf numFmtId="165" fontId="44" fillId="5" borderId="0" xfId="12" applyNumberFormat="1" applyFont="1" applyFill="1" applyAlignment="1" applyProtection="1">
      <alignment horizontal="center"/>
      <protection hidden="1"/>
    </xf>
    <xf numFmtId="0" fontId="42" fillId="5" borderId="25" xfId="12" applyFont="1" applyFill="1" applyBorder="1" applyProtection="1">
      <protection hidden="1"/>
    </xf>
    <xf numFmtId="0" fontId="42" fillId="5" borderId="0" xfId="12" applyFont="1" applyFill="1" applyProtection="1">
      <protection hidden="1"/>
    </xf>
    <xf numFmtId="0" fontId="42" fillId="5" borderId="0" xfId="12" applyFont="1" applyFill="1" applyAlignment="1" applyProtection="1">
      <alignment horizontal="center"/>
      <protection hidden="1"/>
    </xf>
    <xf numFmtId="0" fontId="27" fillId="5" borderId="0" xfId="12" applyFont="1" applyFill="1" applyAlignment="1" applyProtection="1">
      <alignment horizontal="left"/>
      <protection hidden="1"/>
    </xf>
    <xf numFmtId="0" fontId="45" fillId="5" borderId="0" xfId="12" applyFont="1" applyFill="1" applyAlignment="1" applyProtection="1">
      <alignment vertical="center" wrapText="1"/>
      <protection hidden="1"/>
    </xf>
    <xf numFmtId="169" fontId="46" fillId="0" borderId="32" xfId="12" applyNumberFormat="1" applyFont="1" applyBorder="1" applyAlignment="1" applyProtection="1">
      <alignment horizontal="center" vertical="center"/>
      <protection locked="0"/>
    </xf>
    <xf numFmtId="0" fontId="27" fillId="5" borderId="0" xfId="12" applyFont="1" applyFill="1" applyAlignment="1" applyProtection="1">
      <alignment horizontal="center" vertical="center" wrapText="1"/>
      <protection hidden="1"/>
    </xf>
    <xf numFmtId="0" fontId="27" fillId="5" borderId="0" xfId="12" applyFont="1" applyFill="1" applyAlignment="1" applyProtection="1">
      <alignment horizontal="left" vertical="center" wrapText="1"/>
      <protection hidden="1"/>
    </xf>
    <xf numFmtId="0" fontId="30" fillId="5" borderId="0" xfId="12" applyFont="1" applyFill="1" applyAlignment="1" applyProtection="1">
      <alignment horizontal="center" vertical="center"/>
      <protection hidden="1"/>
    </xf>
    <xf numFmtId="165" fontId="47" fillId="5" borderId="0" xfId="12" applyNumberFormat="1" applyFont="1" applyFill="1" applyAlignment="1" applyProtection="1">
      <alignment horizontal="center" vertical="center"/>
      <protection hidden="1"/>
    </xf>
    <xf numFmtId="0" fontId="27" fillId="5" borderId="0" xfId="12" quotePrefix="1" applyFont="1" applyFill="1" applyAlignment="1" applyProtection="1">
      <alignment horizontal="left" vertical="center"/>
      <protection hidden="1"/>
    </xf>
    <xf numFmtId="0" fontId="48" fillId="5" borderId="0" xfId="12" applyFont="1" applyFill="1" applyAlignment="1" applyProtection="1">
      <alignment horizontal="center" vertical="center" wrapText="1"/>
      <protection hidden="1"/>
    </xf>
    <xf numFmtId="0" fontId="30" fillId="5" borderId="0" xfId="12" applyFont="1" applyFill="1" applyProtection="1">
      <protection hidden="1"/>
    </xf>
    <xf numFmtId="165" fontId="49" fillId="5" borderId="0" xfId="12" applyNumberFormat="1" applyFont="1" applyFill="1" applyAlignment="1" applyProtection="1">
      <alignment horizontal="center" vertical="center"/>
      <protection hidden="1"/>
    </xf>
    <xf numFmtId="0" fontId="17" fillId="2" borderId="0" xfId="12" applyFont="1" applyFill="1" applyProtection="1">
      <protection locked="0"/>
    </xf>
    <xf numFmtId="0" fontId="17" fillId="2" borderId="0" xfId="12" applyFont="1" applyFill="1" applyAlignment="1" applyProtection="1">
      <alignment horizontal="center"/>
      <protection locked="0"/>
    </xf>
    <xf numFmtId="0" fontId="17" fillId="0" borderId="0" xfId="0" applyFont="1" applyAlignment="1">
      <alignment horizontal="centerContinuous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Continuous"/>
      <protection locked="0"/>
    </xf>
    <xf numFmtId="0" fontId="17" fillId="5" borderId="22" xfId="0" applyFont="1" applyFill="1" applyBorder="1" applyProtection="1">
      <protection hidden="1"/>
    </xf>
    <xf numFmtId="0" fontId="17" fillId="5" borderId="23" xfId="0" applyFont="1" applyFill="1" applyBorder="1" applyProtection="1">
      <protection hidden="1"/>
    </xf>
    <xf numFmtId="0" fontId="17" fillId="5" borderId="25" xfId="0" applyFont="1" applyFill="1" applyBorder="1" applyAlignment="1" applyProtection="1">
      <alignment horizontal="centerContinuous"/>
      <protection hidden="1"/>
    </xf>
    <xf numFmtId="0" fontId="50" fillId="5" borderId="0" xfId="1" applyFont="1" applyFill="1" applyBorder="1" applyAlignment="1" applyProtection="1">
      <protection hidden="1"/>
    </xf>
    <xf numFmtId="0" fontId="17" fillId="5" borderId="10" xfId="0" applyFont="1" applyFill="1" applyBorder="1" applyProtection="1">
      <protection hidden="1"/>
    </xf>
    <xf numFmtId="0" fontId="26" fillId="5" borderId="0" xfId="0" applyFont="1" applyFill="1" applyAlignment="1" applyProtection="1">
      <alignment horizontal="center" wrapText="1"/>
      <protection hidden="1"/>
    </xf>
    <xf numFmtId="0" fontId="17" fillId="5" borderId="0" xfId="0" applyFont="1" applyFill="1" applyAlignment="1" applyProtection="1">
      <alignment wrapText="1"/>
      <protection hidden="1"/>
    </xf>
    <xf numFmtId="0" fontId="17" fillId="5" borderId="0" xfId="0" applyFont="1" applyFill="1" applyAlignment="1" applyProtection="1">
      <alignment horizontal="right"/>
      <protection hidden="1"/>
    </xf>
    <xf numFmtId="0" fontId="17" fillId="5" borderId="0" xfId="0" applyFont="1" applyFill="1" applyAlignment="1" applyProtection="1">
      <alignment horizontal="center"/>
      <protection hidden="1"/>
    </xf>
    <xf numFmtId="0" fontId="17" fillId="5" borderId="26" xfId="0" applyFont="1" applyFill="1" applyBorder="1" applyAlignment="1" applyProtection="1">
      <alignment horizontal="centerContinuous"/>
      <protection hidden="1"/>
    </xf>
    <xf numFmtId="0" fontId="17" fillId="5" borderId="24" xfId="0" applyFont="1" applyFill="1" applyBorder="1" applyProtection="1">
      <protection hidden="1"/>
    </xf>
    <xf numFmtId="0" fontId="17" fillId="5" borderId="27" xfId="0" applyFont="1" applyFill="1" applyBorder="1" applyProtection="1">
      <protection hidden="1"/>
    </xf>
    <xf numFmtId="0" fontId="17" fillId="0" borderId="0" xfId="0" applyFont="1" applyAlignment="1">
      <alignment horizontal="center"/>
    </xf>
    <xf numFmtId="0" fontId="17" fillId="0" borderId="0" xfId="0" applyFo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8" fillId="0" borderId="0" xfId="1" applyFont="1" applyFill="1" applyBorder="1" applyAlignment="1" applyProtection="1">
      <alignment horizontal="center"/>
      <protection hidden="1"/>
    </xf>
    <xf numFmtId="0" fontId="52" fillId="0" borderId="0" xfId="0" applyFont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54" fillId="0" borderId="0" xfId="0" applyFont="1" applyProtection="1">
      <protection hidden="1"/>
    </xf>
    <xf numFmtId="0" fontId="55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right"/>
      <protection hidden="1"/>
    </xf>
    <xf numFmtId="0" fontId="51" fillId="0" borderId="21" xfId="0" applyFont="1" applyBorder="1" applyAlignment="1">
      <alignment horizontal="left"/>
    </xf>
    <xf numFmtId="0" fontId="17" fillId="0" borderId="22" xfId="0" applyFont="1" applyBorder="1" applyProtection="1">
      <protection hidden="1"/>
    </xf>
    <xf numFmtId="0" fontId="24" fillId="0" borderId="22" xfId="0" applyFont="1" applyBorder="1" applyAlignment="1" applyProtection="1">
      <alignment horizontal="center"/>
      <protection hidden="1"/>
    </xf>
    <xf numFmtId="0" fontId="17" fillId="0" borderId="23" xfId="0" applyFont="1" applyBorder="1" applyProtection="1">
      <protection hidden="1"/>
    </xf>
    <xf numFmtId="0" fontId="17" fillId="0" borderId="25" xfId="0" applyFont="1" applyBorder="1" applyProtection="1">
      <protection hidden="1"/>
    </xf>
    <xf numFmtId="0" fontId="17" fillId="0" borderId="10" xfId="0" applyFont="1" applyBorder="1" applyProtection="1">
      <protection hidden="1"/>
    </xf>
    <xf numFmtId="0" fontId="51" fillId="0" borderId="25" xfId="0" applyFont="1" applyBorder="1" applyAlignment="1">
      <alignment horizontal="left" vertical="top"/>
    </xf>
    <xf numFmtId="0" fontId="17" fillId="0" borderId="26" xfId="0" applyFont="1" applyBorder="1" applyProtection="1">
      <protection hidden="1"/>
    </xf>
    <xf numFmtId="0" fontId="17" fillId="0" borderId="24" xfId="0" applyFont="1" applyBorder="1" applyAlignment="1" applyProtection="1">
      <alignment horizontal="center"/>
      <protection hidden="1"/>
    </xf>
    <xf numFmtId="0" fontId="17" fillId="0" borderId="24" xfId="0" applyFont="1" applyBorder="1" applyProtection="1">
      <protection hidden="1"/>
    </xf>
    <xf numFmtId="0" fontId="17" fillId="0" borderId="27" xfId="0" applyFont="1" applyBorder="1" applyProtection="1">
      <protection hidden="1"/>
    </xf>
    <xf numFmtId="164" fontId="17" fillId="5" borderId="0" xfId="0" applyNumberFormat="1" applyFont="1" applyFill="1" applyProtection="1">
      <protection hidden="1"/>
    </xf>
    <xf numFmtId="164" fontId="17" fillId="0" borderId="2" xfId="0" applyNumberFormat="1" applyFont="1" applyBorder="1" applyAlignment="1" applyProtection="1">
      <alignment horizontal="center" vertical="center"/>
      <protection locked="0"/>
    </xf>
    <xf numFmtId="164" fontId="17" fillId="5" borderId="0" xfId="0" applyNumberFormat="1" applyFont="1" applyFill="1" applyAlignment="1" applyProtection="1">
      <alignment horizontal="right" vertical="center"/>
      <protection hidden="1"/>
    </xf>
    <xf numFmtId="20" fontId="17" fillId="0" borderId="2" xfId="0" applyNumberFormat="1" applyFont="1" applyBorder="1" applyAlignment="1" applyProtection="1">
      <alignment horizontal="center" vertical="center"/>
      <protection locked="0"/>
    </xf>
    <xf numFmtId="20" fontId="17" fillId="5" borderId="0" xfId="0" applyNumberFormat="1" applyFont="1" applyFill="1" applyAlignment="1" applyProtection="1">
      <alignment vertical="center"/>
      <protection hidden="1"/>
    </xf>
    <xf numFmtId="170" fontId="17" fillId="0" borderId="2" xfId="0" applyNumberFormat="1" applyFont="1" applyBorder="1" applyAlignment="1" applyProtection="1">
      <alignment horizontal="center"/>
      <protection locked="0"/>
    </xf>
    <xf numFmtId="164" fontId="17" fillId="5" borderId="19" xfId="0" applyNumberFormat="1" applyFont="1" applyFill="1" applyBorder="1" applyProtection="1">
      <protection hidden="1"/>
    </xf>
    <xf numFmtId="20" fontId="17" fillId="4" borderId="0" xfId="0" applyNumberFormat="1" applyFont="1" applyFill="1" applyProtection="1">
      <protection hidden="1"/>
    </xf>
    <xf numFmtId="20" fontId="17" fillId="5" borderId="0" xfId="0" applyNumberFormat="1" applyFont="1" applyFill="1" applyProtection="1">
      <protection hidden="1"/>
    </xf>
    <xf numFmtId="164" fontId="57" fillId="5" borderId="0" xfId="0" applyNumberFormat="1" applyFont="1" applyFill="1" applyProtection="1">
      <protection hidden="1"/>
    </xf>
    <xf numFmtId="164" fontId="17" fillId="5" borderId="18" xfId="0" applyNumberFormat="1" applyFont="1" applyFill="1" applyBorder="1" applyAlignment="1" applyProtection="1">
      <alignment horizontal="center"/>
      <protection hidden="1"/>
    </xf>
    <xf numFmtId="0" fontId="59" fillId="8" borderId="13" xfId="0" applyFont="1" applyFill="1" applyBorder="1" applyAlignment="1" applyProtection="1">
      <alignment horizontal="right"/>
      <protection hidden="1"/>
    </xf>
    <xf numFmtId="20" fontId="61" fillId="8" borderId="14" xfId="0" applyNumberFormat="1" applyFont="1" applyFill="1" applyBorder="1" applyAlignment="1" applyProtection="1">
      <alignment horizontal="center"/>
      <protection hidden="1"/>
    </xf>
    <xf numFmtId="20" fontId="61" fillId="8" borderId="15" xfId="0" applyNumberFormat="1" applyFont="1" applyFill="1" applyBorder="1" applyAlignment="1" applyProtection="1">
      <alignment horizontal="center"/>
      <protection hidden="1"/>
    </xf>
    <xf numFmtId="0" fontId="61" fillId="8" borderId="13" xfId="0" applyFont="1" applyFill="1" applyBorder="1" applyProtection="1">
      <protection hidden="1"/>
    </xf>
    <xf numFmtId="171" fontId="61" fillId="8" borderId="16" xfId="0" applyNumberFormat="1" applyFont="1" applyFill="1" applyBorder="1" applyAlignment="1" applyProtection="1">
      <alignment horizontal="center"/>
      <protection hidden="1"/>
    </xf>
    <xf numFmtId="0" fontId="61" fillId="8" borderId="30" xfId="0" applyFont="1" applyFill="1" applyBorder="1" applyAlignment="1" applyProtection="1">
      <alignment horizontal="center"/>
      <protection hidden="1"/>
    </xf>
    <xf numFmtId="0" fontId="61" fillId="8" borderId="13" xfId="0" applyFont="1" applyFill="1" applyBorder="1" applyAlignment="1" applyProtection="1">
      <alignment horizontal="center"/>
      <protection hidden="1"/>
    </xf>
    <xf numFmtId="0" fontId="61" fillId="8" borderId="31" xfId="0" applyFont="1" applyFill="1" applyBorder="1" applyProtection="1">
      <protection hidden="1"/>
    </xf>
    <xf numFmtId="166" fontId="17" fillId="8" borderId="15" xfId="0" applyNumberFormat="1" applyFont="1" applyFill="1" applyBorder="1" applyAlignment="1" applyProtection="1">
      <alignment horizontal="center"/>
      <protection hidden="1"/>
    </xf>
    <xf numFmtId="0" fontId="17" fillId="8" borderId="13" xfId="0" applyFont="1" applyFill="1" applyBorder="1" applyProtection="1">
      <protection hidden="1"/>
    </xf>
    <xf numFmtId="165" fontId="17" fillId="8" borderId="13" xfId="0" applyNumberFormat="1" applyFont="1" applyFill="1" applyBorder="1" applyAlignment="1" applyProtection="1">
      <alignment horizontal="right"/>
      <protection hidden="1"/>
    </xf>
    <xf numFmtId="165" fontId="17" fillId="8" borderId="13" xfId="0" applyNumberFormat="1" applyFont="1" applyFill="1" applyBorder="1" applyProtection="1">
      <protection hidden="1"/>
    </xf>
    <xf numFmtId="0" fontId="17" fillId="8" borderId="17" xfId="0" applyFont="1" applyFill="1" applyBorder="1" applyProtection="1">
      <protection hidden="1"/>
    </xf>
    <xf numFmtId="168" fontId="17" fillId="5" borderId="0" xfId="0" applyNumberFormat="1" applyFont="1" applyFill="1" applyProtection="1">
      <protection hidden="1"/>
    </xf>
    <xf numFmtId="164" fontId="17" fillId="5" borderId="20" xfId="0" applyNumberFormat="1" applyFont="1" applyFill="1" applyBorder="1" applyProtection="1">
      <protection hidden="1"/>
    </xf>
    <xf numFmtId="0" fontId="17" fillId="5" borderId="28" xfId="0" applyFont="1" applyFill="1" applyBorder="1" applyProtection="1">
      <protection hidden="1"/>
    </xf>
    <xf numFmtId="20" fontId="17" fillId="5" borderId="9" xfId="0" applyNumberFormat="1" applyFont="1" applyFill="1" applyBorder="1" applyAlignment="1" applyProtection="1">
      <alignment horizontal="center"/>
      <protection hidden="1"/>
    </xf>
    <xf numFmtId="166" fontId="17" fillId="5" borderId="9" xfId="0" applyNumberFormat="1" applyFont="1" applyFill="1" applyBorder="1" applyAlignment="1" applyProtection="1">
      <alignment horizontal="center"/>
      <protection hidden="1"/>
    </xf>
    <xf numFmtId="164" fontId="17" fillId="5" borderId="10" xfId="0" applyNumberFormat="1" applyFont="1" applyFill="1" applyBorder="1" applyProtection="1">
      <protection hidden="1"/>
    </xf>
    <xf numFmtId="168" fontId="62" fillId="5" borderId="0" xfId="0" applyNumberFormat="1" applyFont="1" applyFill="1" applyProtection="1">
      <protection hidden="1"/>
    </xf>
    <xf numFmtId="164" fontId="62" fillId="5" borderId="10" xfId="0" applyNumberFormat="1" applyFont="1" applyFill="1" applyBorder="1" applyProtection="1">
      <protection hidden="1"/>
    </xf>
    <xf numFmtId="0" fontId="30" fillId="5" borderId="29" xfId="0" applyFont="1" applyFill="1" applyBorder="1" applyProtection="1">
      <protection hidden="1"/>
    </xf>
    <xf numFmtId="164" fontId="17" fillId="0" borderId="0" xfId="0" applyNumberFormat="1" applyFont="1" applyProtection="1">
      <protection hidden="1"/>
    </xf>
    <xf numFmtId="164" fontId="17" fillId="0" borderId="2" xfId="0" applyNumberFormat="1" applyFont="1" applyBorder="1" applyAlignment="1" applyProtection="1">
      <alignment horizontal="center" vertical="center"/>
      <protection hidden="1"/>
    </xf>
    <xf numFmtId="20" fontId="17" fillId="0" borderId="2" xfId="0" applyNumberFormat="1" applyFont="1" applyBorder="1" applyAlignment="1" applyProtection="1">
      <alignment horizontal="center" vertical="center"/>
      <protection hidden="1"/>
    </xf>
    <xf numFmtId="170" fontId="17" fillId="0" borderId="2" xfId="0" applyNumberFormat="1" applyFont="1" applyBorder="1" applyAlignment="1" applyProtection="1">
      <alignment horizontal="center"/>
      <protection hidden="1"/>
    </xf>
    <xf numFmtId="0" fontId="17" fillId="7" borderId="0" xfId="0" applyFont="1" applyFill="1" applyProtection="1">
      <protection hidden="1"/>
    </xf>
    <xf numFmtId="0" fontId="17" fillId="5" borderId="29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62" fillId="7" borderId="0" xfId="0" applyFont="1" applyFill="1" applyProtection="1">
      <protection hidden="1"/>
    </xf>
    <xf numFmtId="0" fontId="62" fillId="5" borderId="29" xfId="0" applyFont="1" applyFill="1" applyBorder="1" applyAlignment="1" applyProtection="1">
      <alignment horizontal="center"/>
      <protection hidden="1"/>
    </xf>
    <xf numFmtId="0" fontId="62" fillId="7" borderId="0" xfId="0" applyFont="1" applyFill="1" applyAlignment="1" applyProtection="1">
      <alignment horizontal="center"/>
      <protection hidden="1"/>
    </xf>
    <xf numFmtId="0" fontId="62" fillId="5" borderId="28" xfId="0" applyFont="1" applyFill="1" applyBorder="1" applyProtection="1">
      <protection hidden="1"/>
    </xf>
    <xf numFmtId="20" fontId="62" fillId="5" borderId="9" xfId="0" applyNumberFormat="1" applyFont="1" applyFill="1" applyBorder="1" applyAlignment="1" applyProtection="1">
      <alignment horizontal="center"/>
      <protection hidden="1"/>
    </xf>
    <xf numFmtId="173" fontId="17" fillId="0" borderId="0" xfId="0" applyNumberFormat="1" applyFont="1" applyProtection="1">
      <protection hidden="1"/>
    </xf>
    <xf numFmtId="0" fontId="65" fillId="5" borderId="0" xfId="1" applyFont="1" applyFill="1" applyBorder="1" applyAlignment="1" applyProtection="1">
      <protection hidden="1"/>
    </xf>
    <xf numFmtId="0" fontId="67" fillId="9" borderId="0" xfId="9" applyFont="1" applyFill="1" applyAlignment="1" applyProtection="1">
      <alignment vertical="center"/>
      <protection hidden="1"/>
    </xf>
    <xf numFmtId="0" fontId="68" fillId="9" borderId="0" xfId="6" applyFont="1" applyFill="1" applyAlignment="1" applyProtection="1">
      <alignment horizontal="center"/>
      <protection hidden="1"/>
    </xf>
    <xf numFmtId="0" fontId="2" fillId="9" borderId="0" xfId="6" applyFont="1" applyFill="1" applyProtection="1">
      <protection hidden="1"/>
    </xf>
    <xf numFmtId="0" fontId="1" fillId="0" borderId="34" xfId="6" applyFont="1" applyBorder="1"/>
    <xf numFmtId="0" fontId="1" fillId="0" borderId="35" xfId="6" applyFont="1" applyBorder="1"/>
    <xf numFmtId="168" fontId="27" fillId="5" borderId="0" xfId="0" applyNumberFormat="1" applyFont="1" applyFill="1" applyProtection="1">
      <protection hidden="1"/>
    </xf>
    <xf numFmtId="0" fontId="27" fillId="7" borderId="0" xfId="0" applyFont="1" applyFill="1" applyProtection="1">
      <protection locked="0"/>
    </xf>
    <xf numFmtId="0" fontId="27" fillId="5" borderId="29" xfId="0" applyFont="1" applyFill="1" applyBorder="1" applyAlignment="1" applyProtection="1">
      <alignment horizontal="center"/>
      <protection locked="0"/>
    </xf>
    <xf numFmtId="0" fontId="27" fillId="7" borderId="0" xfId="0" applyFont="1" applyFill="1" applyAlignment="1" applyProtection="1">
      <alignment horizontal="center"/>
      <protection locked="0"/>
    </xf>
    <xf numFmtId="164" fontId="34" fillId="0" borderId="3" xfId="0" applyNumberFormat="1" applyFont="1" applyBorder="1" applyProtection="1">
      <protection locked="0"/>
    </xf>
    <xf numFmtId="20" fontId="27" fillId="0" borderId="1" xfId="0" applyNumberFormat="1" applyFont="1" applyBorder="1" applyAlignment="1" applyProtection="1">
      <alignment horizontal="center"/>
      <protection locked="0"/>
    </xf>
    <xf numFmtId="20" fontId="27" fillId="0" borderId="4" xfId="0" applyNumberFormat="1" applyFont="1" applyBorder="1" applyAlignment="1" applyProtection="1">
      <alignment horizontal="center"/>
      <protection locked="0"/>
    </xf>
    <xf numFmtId="171" fontId="27" fillId="0" borderId="11" xfId="0" applyNumberFormat="1" applyFont="1" applyBorder="1" applyAlignment="1" applyProtection="1">
      <alignment horizontal="center"/>
      <protection locked="0"/>
    </xf>
    <xf numFmtId="20" fontId="27" fillId="0" borderId="3" xfId="0" applyNumberFormat="1" applyFont="1" applyBorder="1" applyAlignment="1" applyProtection="1">
      <alignment horizontal="center"/>
      <protection locked="0"/>
    </xf>
    <xf numFmtId="164" fontId="34" fillId="0" borderId="5" xfId="0" applyNumberFormat="1" applyFont="1" applyBorder="1" applyProtection="1">
      <protection locked="0"/>
    </xf>
    <xf numFmtId="20" fontId="27" fillId="0" borderId="6" xfId="0" applyNumberFormat="1" applyFont="1" applyBorder="1" applyAlignment="1" applyProtection="1">
      <alignment horizontal="center"/>
      <protection locked="0"/>
    </xf>
    <xf numFmtId="20" fontId="27" fillId="0" borderId="7" xfId="0" applyNumberFormat="1" applyFont="1" applyBorder="1" applyAlignment="1" applyProtection="1">
      <alignment horizontal="center"/>
      <protection locked="0"/>
    </xf>
    <xf numFmtId="171" fontId="27" fillId="0" borderId="12" xfId="0" applyNumberFormat="1" applyFont="1" applyBorder="1" applyAlignment="1" applyProtection="1">
      <alignment horizontal="center"/>
      <protection locked="0"/>
    </xf>
    <xf numFmtId="20" fontId="27" fillId="0" borderId="5" xfId="0" applyNumberFormat="1" applyFont="1" applyBorder="1" applyAlignment="1" applyProtection="1">
      <alignment horizontal="center"/>
      <protection locked="0"/>
    </xf>
    <xf numFmtId="164" fontId="27" fillId="0" borderId="36" xfId="0" applyNumberFormat="1" applyFont="1" applyBorder="1" applyAlignment="1" applyProtection="1">
      <alignment horizontal="left"/>
      <protection locked="0"/>
    </xf>
    <xf numFmtId="20" fontId="27" fillId="0" borderId="37" xfId="0" applyNumberFormat="1" applyFont="1" applyBorder="1" applyAlignment="1" applyProtection="1">
      <alignment horizontal="center"/>
      <protection locked="0"/>
    </xf>
    <xf numFmtId="20" fontId="27" fillId="0" borderId="38" xfId="0" applyNumberFormat="1" applyFont="1" applyBorder="1" applyAlignment="1" applyProtection="1">
      <alignment horizontal="center"/>
      <protection locked="0"/>
    </xf>
    <xf numFmtId="164" fontId="27" fillId="0" borderId="39" xfId="0" applyNumberFormat="1" applyFont="1" applyBorder="1" applyAlignment="1" applyProtection="1">
      <alignment horizontal="left"/>
      <protection locked="0"/>
    </xf>
    <xf numFmtId="20" fontId="27" fillId="0" borderId="40" xfId="0" applyNumberFormat="1" applyFont="1" applyBorder="1" applyAlignment="1" applyProtection="1">
      <alignment horizontal="center"/>
      <protection locked="0"/>
    </xf>
    <xf numFmtId="20" fontId="27" fillId="0" borderId="41" xfId="0" applyNumberFormat="1" applyFont="1" applyBorder="1" applyAlignment="1" applyProtection="1">
      <alignment horizontal="center"/>
      <protection locked="0"/>
    </xf>
    <xf numFmtId="164" fontId="34" fillId="0" borderId="42" xfId="0" applyNumberFormat="1" applyFont="1" applyBorder="1" applyProtection="1">
      <protection locked="0"/>
    </xf>
    <xf numFmtId="20" fontId="27" fillId="0" borderId="43" xfId="0" applyNumberFormat="1" applyFont="1" applyBorder="1" applyAlignment="1" applyProtection="1">
      <alignment horizontal="center"/>
      <protection locked="0"/>
    </xf>
    <xf numFmtId="20" fontId="27" fillId="0" borderId="44" xfId="0" applyNumberFormat="1" applyFont="1" applyBorder="1" applyAlignment="1" applyProtection="1">
      <alignment horizontal="center"/>
      <protection locked="0"/>
    </xf>
    <xf numFmtId="171" fontId="27" fillId="0" borderId="45" xfId="0" applyNumberFormat="1" applyFont="1" applyBorder="1" applyAlignment="1" applyProtection="1">
      <alignment horizontal="center"/>
      <protection locked="0"/>
    </xf>
    <xf numFmtId="171" fontId="27" fillId="0" borderId="46" xfId="0" applyNumberFormat="1" applyFont="1" applyBorder="1" applyAlignment="1" applyProtection="1">
      <alignment horizontal="center"/>
      <protection locked="0"/>
    </xf>
    <xf numFmtId="171" fontId="27" fillId="0" borderId="47" xfId="0" applyNumberFormat="1" applyFont="1" applyBorder="1" applyAlignment="1" applyProtection="1">
      <alignment horizontal="center"/>
      <protection locked="0"/>
    </xf>
    <xf numFmtId="20" fontId="27" fillId="0" borderId="48" xfId="0" applyNumberFormat="1" applyFont="1" applyBorder="1" applyAlignment="1" applyProtection="1">
      <alignment horizontal="center"/>
      <protection locked="0"/>
    </xf>
    <xf numFmtId="20" fontId="27" fillId="0" borderId="49" xfId="0" applyNumberFormat="1" applyFont="1" applyBorder="1" applyAlignment="1" applyProtection="1">
      <alignment horizontal="center"/>
      <protection locked="0"/>
    </xf>
    <xf numFmtId="20" fontId="27" fillId="0" borderId="50" xfId="0" applyNumberFormat="1" applyFont="1" applyBorder="1" applyAlignment="1" applyProtection="1">
      <alignment horizontal="center"/>
      <protection locked="0"/>
    </xf>
    <xf numFmtId="164" fontId="27" fillId="0" borderId="0" xfId="0" applyNumberFormat="1" applyFont="1" applyProtection="1">
      <protection locked="0"/>
    </xf>
    <xf numFmtId="164" fontId="34" fillId="0" borderId="0" xfId="0" applyNumberFormat="1" applyFont="1" applyProtection="1">
      <protection locked="0"/>
    </xf>
    <xf numFmtId="164" fontId="17" fillId="0" borderId="36" xfId="0" applyNumberFormat="1" applyFont="1" applyBorder="1" applyAlignment="1" applyProtection="1">
      <alignment horizontal="left"/>
      <protection hidden="1"/>
    </xf>
    <xf numFmtId="20" fontId="17" fillId="0" borderId="37" xfId="0" applyNumberFormat="1" applyFont="1" applyBorder="1" applyAlignment="1" applyProtection="1">
      <alignment horizontal="center"/>
      <protection hidden="1"/>
    </xf>
    <xf numFmtId="20" fontId="17" fillId="0" borderId="38" xfId="0" applyNumberFormat="1" applyFont="1" applyBorder="1" applyAlignment="1" applyProtection="1">
      <alignment horizontal="center"/>
      <protection hidden="1"/>
    </xf>
    <xf numFmtId="164" fontId="17" fillId="0" borderId="39" xfId="0" applyNumberFormat="1" applyFont="1" applyBorder="1" applyAlignment="1" applyProtection="1">
      <alignment horizontal="left"/>
      <protection hidden="1"/>
    </xf>
    <xf numFmtId="20" fontId="17" fillId="0" borderId="40" xfId="0" applyNumberFormat="1" applyFont="1" applyBorder="1" applyAlignment="1" applyProtection="1">
      <alignment horizontal="center"/>
      <protection hidden="1"/>
    </xf>
    <xf numFmtId="20" fontId="17" fillId="0" borderId="41" xfId="0" applyNumberFormat="1" applyFont="1" applyBorder="1" applyAlignment="1" applyProtection="1">
      <alignment horizontal="center"/>
      <protection hidden="1"/>
    </xf>
    <xf numFmtId="164" fontId="48" fillId="0" borderId="39" xfId="0" applyNumberFormat="1" applyFont="1" applyBorder="1" applyProtection="1">
      <protection hidden="1"/>
    </xf>
    <xf numFmtId="20" fontId="62" fillId="0" borderId="40" xfId="0" applyNumberFormat="1" applyFont="1" applyBorder="1" applyAlignment="1" applyProtection="1">
      <alignment horizontal="center"/>
      <protection hidden="1"/>
    </xf>
    <xf numFmtId="20" fontId="62" fillId="0" borderId="41" xfId="0" applyNumberFormat="1" applyFont="1" applyBorder="1" applyAlignment="1" applyProtection="1">
      <alignment horizontal="center"/>
      <protection hidden="1"/>
    </xf>
    <xf numFmtId="164" fontId="63" fillId="0" borderId="39" xfId="0" applyNumberFormat="1" applyFont="1" applyBorder="1" applyProtection="1">
      <protection hidden="1"/>
    </xf>
    <xf numFmtId="164" fontId="63" fillId="0" borderId="51" xfId="0" applyNumberFormat="1" applyFont="1" applyBorder="1" applyProtection="1">
      <protection hidden="1"/>
    </xf>
    <xf numFmtId="20" fontId="62" fillId="0" borderId="52" xfId="0" applyNumberFormat="1" applyFont="1" applyBorder="1" applyAlignment="1" applyProtection="1">
      <alignment horizontal="center"/>
      <protection hidden="1"/>
    </xf>
    <xf numFmtId="20" fontId="62" fillId="0" borderId="53" xfId="0" applyNumberFormat="1" applyFont="1" applyBorder="1" applyAlignment="1" applyProtection="1">
      <alignment horizontal="center"/>
      <protection hidden="1"/>
    </xf>
    <xf numFmtId="171" fontId="17" fillId="0" borderId="45" xfId="0" applyNumberFormat="1" applyFont="1" applyBorder="1" applyAlignment="1" applyProtection="1">
      <alignment horizontal="center"/>
      <protection hidden="1"/>
    </xf>
    <xf numFmtId="171" fontId="17" fillId="0" borderId="46" xfId="0" applyNumberFormat="1" applyFont="1" applyBorder="1" applyAlignment="1" applyProtection="1">
      <alignment horizontal="center"/>
      <protection hidden="1"/>
    </xf>
    <xf numFmtId="171" fontId="62" fillId="0" borderId="46" xfId="0" applyNumberFormat="1" applyFont="1" applyBorder="1" applyAlignment="1" applyProtection="1">
      <alignment horizontal="center"/>
      <protection hidden="1"/>
    </xf>
    <xf numFmtId="171" fontId="62" fillId="0" borderId="54" xfId="0" applyNumberFormat="1" applyFont="1" applyBorder="1" applyAlignment="1" applyProtection="1">
      <alignment horizontal="center"/>
      <protection hidden="1"/>
    </xf>
    <xf numFmtId="20" fontId="17" fillId="0" borderId="48" xfId="0" applyNumberFormat="1" applyFont="1" applyBorder="1" applyAlignment="1" applyProtection="1">
      <alignment horizontal="center"/>
      <protection hidden="1"/>
    </xf>
    <xf numFmtId="20" fontId="17" fillId="0" borderId="49" xfId="0" applyNumberFormat="1" applyFont="1" applyBorder="1" applyAlignment="1" applyProtection="1">
      <alignment horizontal="center"/>
      <protection hidden="1"/>
    </xf>
    <xf numFmtId="20" fontId="62" fillId="0" borderId="49" xfId="0" applyNumberFormat="1" applyFont="1" applyBorder="1" applyAlignment="1" applyProtection="1">
      <alignment horizontal="center"/>
      <protection hidden="1"/>
    </xf>
    <xf numFmtId="20" fontId="62" fillId="0" borderId="55" xfId="0" applyNumberFormat="1" applyFont="1" applyBorder="1" applyAlignment="1" applyProtection="1">
      <alignment horizontal="center"/>
      <protection hidden="1"/>
    </xf>
    <xf numFmtId="0" fontId="4" fillId="3" borderId="21" xfId="0" applyFont="1" applyFill="1" applyBorder="1" applyProtection="1">
      <protection hidden="1"/>
    </xf>
    <xf numFmtId="0" fontId="18" fillId="5" borderId="22" xfId="0" applyFont="1" applyFill="1" applyBorder="1" applyAlignment="1" applyProtection="1">
      <alignment horizontal="left" vertical="top"/>
      <protection hidden="1"/>
    </xf>
    <xf numFmtId="164" fontId="17" fillId="5" borderId="22" xfId="0" applyNumberFormat="1" applyFont="1" applyFill="1" applyBorder="1" applyProtection="1">
      <protection hidden="1"/>
    </xf>
    <xf numFmtId="0" fontId="57" fillId="5" borderId="22" xfId="0" applyFont="1" applyFill="1" applyBorder="1" applyAlignment="1" applyProtection="1">
      <alignment wrapText="1"/>
      <protection hidden="1"/>
    </xf>
    <xf numFmtId="0" fontId="17" fillId="5" borderId="22" xfId="0" applyFont="1" applyFill="1" applyBorder="1" applyAlignment="1" applyProtection="1">
      <alignment horizontal="left" vertical="center"/>
      <protection hidden="1"/>
    </xf>
    <xf numFmtId="0" fontId="17" fillId="5" borderId="25" xfId="0" applyFont="1" applyFill="1" applyBorder="1" applyProtection="1">
      <protection hidden="1"/>
    </xf>
    <xf numFmtId="0" fontId="31" fillId="5" borderId="0" xfId="0" applyFont="1" applyFill="1" applyAlignment="1" applyProtection="1">
      <alignment vertical="top"/>
      <protection hidden="1"/>
    </xf>
    <xf numFmtId="0" fontId="57" fillId="5" borderId="0" xfId="0" applyFont="1" applyFill="1" applyAlignment="1" applyProtection="1">
      <alignment wrapText="1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8" fillId="5" borderId="0" xfId="1" applyFont="1" applyFill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17" fillId="5" borderId="0" xfId="0" applyFont="1" applyFill="1" applyAlignment="1" applyProtection="1">
      <alignment horizontal="right" vertical="center"/>
      <protection hidden="1"/>
    </xf>
    <xf numFmtId="0" fontId="27" fillId="5" borderId="0" xfId="0" applyFont="1" applyFill="1" applyProtection="1">
      <protection hidden="1"/>
    </xf>
    <xf numFmtId="0" fontId="17" fillId="5" borderId="0" xfId="0" applyFont="1" applyFill="1" applyAlignment="1" applyProtection="1">
      <alignment horizontal="left"/>
      <protection hidden="1"/>
    </xf>
    <xf numFmtId="0" fontId="17" fillId="4" borderId="0" xfId="0" applyFont="1" applyFill="1" applyProtection="1">
      <protection hidden="1"/>
    </xf>
    <xf numFmtId="0" fontId="17" fillId="4" borderId="0" xfId="0" applyFont="1" applyFill="1" applyAlignment="1" applyProtection="1">
      <alignment horizontal="right"/>
      <protection hidden="1"/>
    </xf>
    <xf numFmtId="0" fontId="30" fillId="4" borderId="0" xfId="0" applyFont="1" applyFill="1" applyAlignment="1" applyProtection="1">
      <alignment horizontal="right"/>
      <protection hidden="1"/>
    </xf>
    <xf numFmtId="0" fontId="30" fillId="4" borderId="0" xfId="0" applyFont="1" applyFill="1" applyProtection="1">
      <protection hidden="1"/>
    </xf>
    <xf numFmtId="165" fontId="30" fillId="4" borderId="0" xfId="0" applyNumberFormat="1" applyFont="1" applyFill="1" applyAlignment="1" applyProtection="1">
      <alignment horizontal="center"/>
      <protection hidden="1"/>
    </xf>
    <xf numFmtId="0" fontId="57" fillId="5" borderId="25" xfId="0" applyFont="1" applyFill="1" applyBorder="1" applyProtection="1">
      <protection hidden="1"/>
    </xf>
    <xf numFmtId="0" fontId="57" fillId="5" borderId="0" xfId="0" applyFont="1" applyFill="1" applyAlignment="1" applyProtection="1">
      <alignment horizontal="center" wrapText="1"/>
      <protection hidden="1"/>
    </xf>
    <xf numFmtId="0" fontId="57" fillId="5" borderId="0" xfId="0" applyFont="1" applyFill="1" applyAlignment="1" applyProtection="1">
      <alignment horizontal="left"/>
      <protection hidden="1"/>
    </xf>
    <xf numFmtId="0" fontId="58" fillId="5" borderId="25" xfId="0" applyFont="1" applyFill="1" applyBorder="1" applyAlignment="1">
      <alignment horizontal="left" vertical="top"/>
    </xf>
    <xf numFmtId="0" fontId="17" fillId="5" borderId="56" xfId="0" applyFont="1" applyFill="1" applyBorder="1" applyProtection="1">
      <protection hidden="1"/>
    </xf>
    <xf numFmtId="165" fontId="17" fillId="5" borderId="0" xfId="0" applyNumberFormat="1" applyFont="1" applyFill="1" applyAlignment="1" applyProtection="1">
      <alignment horizontal="right"/>
      <protection hidden="1"/>
    </xf>
    <xf numFmtId="165" fontId="17" fillId="5" borderId="0" xfId="0" applyNumberFormat="1" applyFont="1" applyFill="1" applyProtection="1">
      <protection hidden="1"/>
    </xf>
    <xf numFmtId="164" fontId="62" fillId="5" borderId="0" xfId="0" applyNumberFormat="1" applyFont="1" applyFill="1" applyProtection="1">
      <protection hidden="1"/>
    </xf>
    <xf numFmtId="0" fontId="30" fillId="5" borderId="0" xfId="0" applyFont="1" applyFill="1" applyProtection="1">
      <protection hidden="1"/>
    </xf>
    <xf numFmtId="0" fontId="30" fillId="5" borderId="0" xfId="0" applyFont="1" applyFill="1" applyAlignment="1" applyProtection="1">
      <alignment horizontal="right"/>
      <protection hidden="1"/>
    </xf>
    <xf numFmtId="165" fontId="30" fillId="5" borderId="0" xfId="0" applyNumberFormat="1" applyFont="1" applyFill="1" applyAlignment="1" applyProtection="1">
      <alignment horizontal="center"/>
      <protection hidden="1"/>
    </xf>
    <xf numFmtId="164" fontId="30" fillId="5" borderId="0" xfId="0" applyNumberFormat="1" applyFont="1" applyFill="1" applyAlignment="1" applyProtection="1">
      <alignment horizontal="right"/>
      <protection hidden="1"/>
    </xf>
    <xf numFmtId="0" fontId="62" fillId="5" borderId="0" xfId="0" applyFont="1" applyFill="1" applyProtection="1">
      <protection hidden="1"/>
    </xf>
    <xf numFmtId="0" fontId="62" fillId="5" borderId="0" xfId="0" applyFont="1" applyFill="1" applyAlignment="1" applyProtection="1">
      <alignment horizontal="right"/>
      <protection hidden="1"/>
    </xf>
    <xf numFmtId="0" fontId="17" fillId="5" borderId="26" xfId="0" applyFont="1" applyFill="1" applyBorder="1" applyProtection="1">
      <protection hidden="1"/>
    </xf>
    <xf numFmtId="164" fontId="17" fillId="5" borderId="24" xfId="0" applyNumberFormat="1" applyFont="1" applyFill="1" applyBorder="1" applyProtection="1">
      <protection hidden="1"/>
    </xf>
    <xf numFmtId="0" fontId="17" fillId="5" borderId="57" xfId="0" applyFont="1" applyFill="1" applyBorder="1" applyProtection="1">
      <protection hidden="1"/>
    </xf>
    <xf numFmtId="0" fontId="17" fillId="5" borderId="24" xfId="0" applyFont="1" applyFill="1" applyBorder="1" applyAlignment="1" applyProtection="1">
      <alignment horizontal="right"/>
      <protection hidden="1"/>
    </xf>
    <xf numFmtId="0" fontId="17" fillId="5" borderId="22" xfId="0" applyFont="1" applyFill="1" applyBorder="1" applyAlignment="1" applyProtection="1">
      <alignment horizontal="left"/>
      <protection hidden="1"/>
    </xf>
    <xf numFmtId="0" fontId="17" fillId="5" borderId="0" xfId="0" applyFont="1" applyFill="1" applyAlignment="1" applyProtection="1">
      <alignment horizontal="left" vertical="top"/>
      <protection hidden="1"/>
    </xf>
    <xf numFmtId="172" fontId="17" fillId="5" borderId="0" xfId="0" applyNumberFormat="1" applyFont="1" applyFill="1" applyAlignment="1" applyProtection="1">
      <alignment horizontal="left" vertical="center"/>
      <protection hidden="1"/>
    </xf>
    <xf numFmtId="0" fontId="18" fillId="5" borderId="25" xfId="0" applyFont="1" applyFill="1" applyBorder="1" applyAlignment="1">
      <alignment horizontal="left" vertical="top"/>
    </xf>
    <xf numFmtId="0" fontId="62" fillId="5" borderId="0" xfId="0" applyFont="1" applyFill="1" applyAlignment="1" applyProtection="1">
      <alignment horizontal="center"/>
      <protection hidden="1"/>
    </xf>
    <xf numFmtId="165" fontId="62" fillId="5" borderId="0" xfId="0" applyNumberFormat="1" applyFont="1" applyFill="1" applyProtection="1">
      <protection hidden="1"/>
    </xf>
    <xf numFmtId="165" fontId="30" fillId="5" borderId="0" xfId="0" quotePrefix="1" applyNumberFormat="1" applyFont="1" applyFill="1" applyAlignment="1" applyProtection="1">
      <alignment horizontal="center"/>
      <protection hidden="1"/>
    </xf>
    <xf numFmtId="0" fontId="27" fillId="6" borderId="58" xfId="1" applyFont="1" applyFill="1" applyBorder="1" applyAlignment="1" applyProtection="1">
      <alignment horizontal="center" vertical="center" wrapText="1"/>
      <protection hidden="1"/>
    </xf>
    <xf numFmtId="0" fontId="17" fillId="5" borderId="0" xfId="0" applyFont="1" applyFill="1"/>
    <xf numFmtId="0" fontId="18" fillId="5" borderId="21" xfId="6" applyFont="1" applyFill="1" applyBorder="1" applyAlignment="1">
      <alignment vertical="top"/>
    </xf>
    <xf numFmtId="0" fontId="17" fillId="5" borderId="22" xfId="6" applyFont="1" applyFill="1" applyBorder="1" applyProtection="1">
      <protection hidden="1"/>
    </xf>
    <xf numFmtId="0" fontId="17" fillId="5" borderId="23" xfId="6" applyFont="1" applyFill="1" applyBorder="1" applyProtection="1">
      <protection hidden="1"/>
    </xf>
    <xf numFmtId="0" fontId="19" fillId="5" borderId="25" xfId="6" applyFont="1" applyFill="1" applyBorder="1" applyAlignment="1">
      <alignment vertical="top"/>
    </xf>
    <xf numFmtId="0" fontId="20" fillId="5" borderId="0" xfId="8" applyFont="1" applyFill="1" applyAlignment="1">
      <alignment horizontal="center"/>
    </xf>
    <xf numFmtId="0" fontId="17" fillId="5" borderId="10" xfId="6" applyFont="1" applyFill="1" applyBorder="1" applyProtection="1">
      <protection hidden="1"/>
    </xf>
    <xf numFmtId="170" fontId="22" fillId="5" borderId="0" xfId="8" applyNumberFormat="1" applyFont="1" applyFill="1" applyAlignment="1">
      <alignment horizontal="center"/>
    </xf>
    <xf numFmtId="0" fontId="18" fillId="5" borderId="25" xfId="6" applyFont="1" applyFill="1" applyBorder="1" applyAlignment="1">
      <alignment vertical="top"/>
    </xf>
    <xf numFmtId="0" fontId="27" fillId="6" borderId="58" xfId="2" applyFont="1" applyFill="1" applyBorder="1" applyAlignment="1" applyProtection="1">
      <alignment horizontal="center" vertical="center" wrapText="1"/>
      <protection hidden="1"/>
    </xf>
    <xf numFmtId="0" fontId="17" fillId="5" borderId="26" xfId="6" applyFont="1" applyFill="1" applyBorder="1" applyProtection="1">
      <protection hidden="1"/>
    </xf>
    <xf numFmtId="0" fontId="17" fillId="5" borderId="24" xfId="6" applyFont="1" applyFill="1" applyBorder="1" applyProtection="1">
      <protection hidden="1"/>
    </xf>
    <xf numFmtId="0" fontId="17" fillId="5" borderId="27" xfId="6" applyFont="1" applyFill="1" applyBorder="1" applyProtection="1">
      <protection hidden="1"/>
    </xf>
    <xf numFmtId="0" fontId="17" fillId="0" borderId="40" xfId="0" applyFont="1" applyBorder="1" applyAlignment="1" applyProtection="1">
      <alignment horizontal="center"/>
      <protection locked="0"/>
    </xf>
    <xf numFmtId="0" fontId="17" fillId="0" borderId="59" xfId="0" applyFont="1" applyBorder="1" applyAlignment="1" applyProtection="1">
      <alignment horizontal="center"/>
      <protection locked="0"/>
    </xf>
  </cellXfs>
  <cellStyles count="15">
    <cellStyle name="Hyperlink_Original_MitPaus2" xfId="2" xr:uid="{00000000-0005-0000-0000-000001000000}"/>
    <cellStyle name="Link" xfId="1" builtinId="8"/>
    <cellStyle name="Standard" xfId="0" builtinId="0"/>
    <cellStyle name="Standard_Arbeitsdatei_Original_MitPaus2" xfId="3" xr:uid="{00000000-0005-0000-0000-000003000000}"/>
    <cellStyle name="Standard_B1Pos" xfId="14" xr:uid="{00000000-0005-0000-0000-000004000000}"/>
    <cellStyle name="Standard_B1Pos_Original_MitPaus2" xfId="4" xr:uid="{00000000-0005-0000-0000-000005000000}"/>
    <cellStyle name="Standard_BEinfach_Original_MitPaus2" xfId="5" xr:uid="{00000000-0005-0000-0000-000006000000}"/>
    <cellStyle name="Standard_Info_Original_MitPaus2" xfId="6" xr:uid="{00000000-0005-0000-0000-000007000000}"/>
    <cellStyle name="Standard_Jahr1999 2" xfId="13" xr:uid="{00000000-0005-0000-0000-000008000000}"/>
    <cellStyle name="Standard_Jahr1999_Original_MitPaus2" xfId="7" xr:uid="{00000000-0005-0000-0000-000009000000}"/>
    <cellStyle name="Standard_Kassbuch_Original_MitPaus2" xfId="8" xr:uid="{00000000-0005-0000-0000-00000A000000}"/>
    <cellStyle name="Standard_Projekte" xfId="9" xr:uid="{00000000-0005-0000-0000-00000B000000}"/>
    <cellStyle name="Standard_Projekte_Original_MitPaus2" xfId="10" xr:uid="{00000000-0005-0000-0000-00000C000000}"/>
    <cellStyle name="Standard_Prozente_Original_MitPaus2" xfId="11" xr:uid="{00000000-0005-0000-0000-00000D000000}"/>
    <cellStyle name="Standard_Stunden" xfId="12" xr:uid="{00000000-0005-0000-0000-00000E000000}"/>
  </cellStyles>
  <dxfs count="18">
    <dxf>
      <fill>
        <patternFill>
          <bgColor indexed="40"/>
        </patternFill>
      </fill>
    </dxf>
    <dxf>
      <fill>
        <patternFill>
          <bgColor indexed="22"/>
        </patternFill>
      </fill>
    </dxf>
    <dxf>
      <fill>
        <patternFill>
          <bgColor indexed="40"/>
        </patternFill>
      </fill>
    </dxf>
    <dxf>
      <fill>
        <patternFill>
          <bgColor indexed="22"/>
        </patternFill>
      </fill>
    </dxf>
    <dxf>
      <fill>
        <patternFill>
          <bgColor indexed="40"/>
        </patternFill>
      </fill>
    </dxf>
    <dxf>
      <fill>
        <patternFill>
          <bgColor indexed="22"/>
        </patternFill>
      </fill>
    </dxf>
    <dxf>
      <fill>
        <patternFill>
          <bgColor indexed="40"/>
        </patternFill>
      </fill>
    </dxf>
    <dxf>
      <fill>
        <patternFill>
          <bgColor indexed="22"/>
        </patternFill>
      </fill>
    </dxf>
    <dxf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ill>
        <patternFill>
          <bgColor indexed="40"/>
        </patternFill>
      </fill>
    </dxf>
    <dxf>
      <fill>
        <patternFill>
          <bgColor indexed="22"/>
        </patternFill>
      </fill>
    </dxf>
    <dxf>
      <fill>
        <patternFill>
          <bgColor indexed="40"/>
        </patternFill>
      </fill>
    </dxf>
    <dxf>
      <fill>
        <patternFill>
          <bgColor indexed="22"/>
        </patternFill>
      </fill>
    </dxf>
    <dxf>
      <fill>
        <patternFill>
          <bgColor indexed="40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38781</xdr:colOff>
      <xdr:row>37</xdr:row>
      <xdr:rowOff>76200</xdr:rowOff>
    </xdr:from>
    <xdr:to>
      <xdr:col>5</xdr:col>
      <xdr:colOff>485094</xdr:colOff>
      <xdr:row>43</xdr:row>
      <xdr:rowOff>76200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956" y="4295775"/>
          <a:ext cx="1179738" cy="9715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447968</xdr:colOff>
      <xdr:row>9</xdr:row>
      <xdr:rowOff>45535</xdr:rowOff>
    </xdr:from>
    <xdr:ext cx="2428293" cy="937629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648243" y="1798135"/>
          <a:ext cx="24282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de-DE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Beispiel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uvista.de" TargetMode="External"/><Relationship Id="rId1" Type="http://schemas.openxmlformats.org/officeDocument/2006/relationships/hyperlink" Target="https://www.auvista.de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showGridLines="0" showRowColHeaders="0" tabSelected="1" workbookViewId="0">
      <pane ySplit="7" topLeftCell="A8" activePane="bottomLeft" state="frozenSplit"/>
      <selection activeCell="B2" sqref="B2"/>
      <selection pane="bottomLeft" activeCell="A8" sqref="A8"/>
    </sheetView>
  </sheetViews>
  <sheetFormatPr baseColWidth="10" defaultColWidth="13.33203125" defaultRowHeight="12.75" x14ac:dyDescent="0.2"/>
  <cols>
    <col min="1" max="1" width="13.33203125" style="1"/>
    <col min="2" max="2" width="12" style="1" customWidth="1"/>
    <col min="3" max="3" width="19.6640625" style="1" customWidth="1"/>
    <col min="4" max="4" width="32.83203125" style="1" customWidth="1"/>
    <col min="5" max="5" width="12.83203125" style="1" customWidth="1"/>
    <col min="6" max="6" width="9.83203125" style="1" customWidth="1"/>
    <col min="7" max="7" width="7.83203125" style="1" customWidth="1"/>
    <col min="8" max="8" width="2.83203125" style="1" customWidth="1"/>
    <col min="9" max="9" width="3.1640625" style="1" customWidth="1"/>
    <col min="10" max="10" width="2" style="1" customWidth="1"/>
    <col min="11" max="16384" width="13.33203125" style="1"/>
  </cols>
  <sheetData>
    <row r="1" spans="1:12" x14ac:dyDescent="0.2">
      <c r="A1" s="25" t="s">
        <v>187</v>
      </c>
    </row>
    <row r="2" spans="1:12" ht="6" customHeight="1" x14ac:dyDescent="0.2">
      <c r="B2" s="281"/>
      <c r="C2" s="282"/>
      <c r="D2" s="282"/>
      <c r="E2" s="282"/>
      <c r="F2" s="282"/>
      <c r="G2" s="282"/>
      <c r="H2" s="282"/>
      <c r="I2" s="283"/>
    </row>
    <row r="3" spans="1:12" ht="39.950000000000003" customHeight="1" x14ac:dyDescent="0.7">
      <c r="B3" s="284"/>
      <c r="C3" s="2"/>
      <c r="D3" s="285" t="s">
        <v>202</v>
      </c>
      <c r="E3" s="2"/>
      <c r="F3" s="2"/>
      <c r="G3" s="2"/>
      <c r="H3" s="2"/>
      <c r="I3" s="286"/>
    </row>
    <row r="4" spans="1:12" ht="15.75" x14ac:dyDescent="0.25">
      <c r="B4" s="284"/>
      <c r="C4" s="2"/>
      <c r="D4" s="287" t="s">
        <v>203</v>
      </c>
      <c r="E4" s="2"/>
      <c r="F4" s="2"/>
      <c r="G4" s="2"/>
      <c r="H4" s="2"/>
      <c r="I4" s="286"/>
    </row>
    <row r="5" spans="1:12" ht="15.75" x14ac:dyDescent="0.25">
      <c r="B5" s="7"/>
      <c r="C5" s="3"/>
      <c r="D5" s="4" t="s">
        <v>177</v>
      </c>
      <c r="E5" s="2"/>
      <c r="F5" s="2"/>
      <c r="G5" s="2"/>
      <c r="H5" s="2"/>
      <c r="I5" s="286"/>
    </row>
    <row r="6" spans="1:12" ht="27" customHeight="1" x14ac:dyDescent="0.2">
      <c r="B6" s="7"/>
      <c r="C6" s="178" t="s">
        <v>225</v>
      </c>
      <c r="D6" s="179"/>
      <c r="E6" s="180"/>
      <c r="F6" s="180"/>
      <c r="G6" s="180"/>
      <c r="H6" s="180"/>
      <c r="I6" s="180"/>
      <c r="J6" s="181"/>
      <c r="K6" s="181"/>
      <c r="L6" s="182"/>
    </row>
    <row r="7" spans="1:12" ht="6" customHeight="1" x14ac:dyDescent="0.25">
      <c r="B7" s="7"/>
      <c r="C7" s="3"/>
      <c r="D7" s="4"/>
      <c r="E7" s="2"/>
      <c r="F7" s="2"/>
      <c r="G7" s="2"/>
      <c r="H7" s="2"/>
      <c r="I7" s="286"/>
    </row>
    <row r="8" spans="1:12" x14ac:dyDescent="0.2">
      <c r="A8" s="25" t="s">
        <v>187</v>
      </c>
      <c r="B8" s="288"/>
      <c r="C8" s="5"/>
      <c r="D8" s="6"/>
      <c r="E8" s="2"/>
      <c r="F8" s="2"/>
      <c r="G8" s="2"/>
      <c r="H8" s="2"/>
      <c r="I8" s="286"/>
    </row>
    <row r="9" spans="1:12" x14ac:dyDescent="0.2">
      <c r="B9" s="7"/>
      <c r="C9" s="2" t="s">
        <v>79</v>
      </c>
      <c r="D9" s="2"/>
      <c r="E9" s="2"/>
      <c r="F9" s="2"/>
      <c r="G9" s="2"/>
      <c r="H9" s="2"/>
      <c r="I9" s="286"/>
    </row>
    <row r="10" spans="1:12" x14ac:dyDescent="0.2">
      <c r="B10" s="7"/>
      <c r="C10" s="2" t="s">
        <v>0</v>
      </c>
      <c r="D10" s="2"/>
      <c r="E10" s="2"/>
      <c r="F10" s="2"/>
      <c r="G10" s="2"/>
      <c r="H10" s="2"/>
      <c r="I10" s="286"/>
    </row>
    <row r="11" spans="1:12" x14ac:dyDescent="0.2">
      <c r="B11" s="7"/>
      <c r="C11" s="2" t="s">
        <v>75</v>
      </c>
      <c r="D11" s="2"/>
      <c r="E11" s="2"/>
      <c r="F11" s="2"/>
      <c r="G11" s="2"/>
      <c r="H11" s="2"/>
      <c r="I11" s="286"/>
    </row>
    <row r="12" spans="1:12" x14ac:dyDescent="0.2">
      <c r="B12" s="7"/>
      <c r="C12" s="2" t="s">
        <v>76</v>
      </c>
      <c r="D12" s="2"/>
      <c r="E12" s="2"/>
      <c r="F12" s="2"/>
      <c r="G12" s="2"/>
      <c r="H12" s="2"/>
      <c r="I12" s="286"/>
    </row>
    <row r="13" spans="1:12" x14ac:dyDescent="0.2">
      <c r="B13" s="7"/>
      <c r="C13" s="2" t="s">
        <v>77</v>
      </c>
      <c r="D13" s="2"/>
      <c r="E13" s="2"/>
      <c r="F13" s="2"/>
      <c r="G13" s="2"/>
      <c r="H13" s="2"/>
      <c r="I13" s="286"/>
    </row>
    <row r="14" spans="1:12" ht="6" customHeight="1" thickBot="1" x14ac:dyDescent="0.25">
      <c r="B14" s="7"/>
      <c r="C14" s="3"/>
      <c r="D14" s="6"/>
      <c r="E14" s="2"/>
      <c r="F14" s="2"/>
      <c r="G14" s="2"/>
      <c r="H14" s="2"/>
      <c r="I14" s="286"/>
    </row>
    <row r="15" spans="1:12" x14ac:dyDescent="0.2">
      <c r="B15" s="7"/>
      <c r="C15" s="8" t="s">
        <v>160</v>
      </c>
      <c r="D15" s="9" t="s">
        <v>150</v>
      </c>
      <c r="E15" s="2"/>
      <c r="F15" s="2"/>
      <c r="G15" s="2"/>
      <c r="H15" s="2"/>
      <c r="I15" s="286"/>
    </row>
    <row r="16" spans="1:12" ht="2.1" customHeight="1" thickBot="1" x14ac:dyDescent="0.3">
      <c r="B16" s="7"/>
      <c r="C16" s="10"/>
      <c r="D16" s="9"/>
      <c r="E16" s="2"/>
      <c r="F16" s="2"/>
      <c r="G16" s="2"/>
      <c r="H16" s="2"/>
      <c r="I16" s="286"/>
    </row>
    <row r="17" spans="2:9" ht="15.75" x14ac:dyDescent="0.25">
      <c r="B17" s="7"/>
      <c r="C17" s="8" t="s">
        <v>144</v>
      </c>
      <c r="D17" s="11" t="s">
        <v>204</v>
      </c>
      <c r="E17" s="2"/>
      <c r="F17" s="2"/>
      <c r="G17" s="2"/>
      <c r="H17" s="2"/>
      <c r="I17" s="286"/>
    </row>
    <row r="18" spans="2:9" ht="2.1" customHeight="1" thickBot="1" x14ac:dyDescent="0.3">
      <c r="B18" s="7"/>
      <c r="C18" s="10"/>
      <c r="D18" s="11"/>
      <c r="E18" s="2"/>
      <c r="F18" s="2"/>
      <c r="G18" s="2"/>
      <c r="H18" s="2"/>
      <c r="I18" s="286"/>
    </row>
    <row r="19" spans="2:9" ht="15.75" x14ac:dyDescent="0.25">
      <c r="B19" s="7"/>
      <c r="C19" s="8" t="s">
        <v>151</v>
      </c>
      <c r="D19" s="11" t="s">
        <v>205</v>
      </c>
      <c r="E19" s="2"/>
      <c r="F19" s="2"/>
      <c r="G19" s="2"/>
      <c r="H19" s="2"/>
      <c r="I19" s="286"/>
    </row>
    <row r="20" spans="2:9" ht="2.1" customHeight="1" thickBot="1" x14ac:dyDescent="0.3">
      <c r="B20" s="7"/>
      <c r="C20" s="12"/>
      <c r="D20" s="11"/>
      <c r="E20" s="2"/>
      <c r="F20" s="2"/>
      <c r="G20" s="2"/>
      <c r="H20" s="2"/>
      <c r="I20" s="286"/>
    </row>
    <row r="21" spans="2:9" x14ac:dyDescent="0.2">
      <c r="B21" s="7"/>
      <c r="C21" s="8" t="s">
        <v>3</v>
      </c>
      <c r="D21" s="9" t="s">
        <v>64</v>
      </c>
      <c r="E21" s="2"/>
      <c r="F21" s="2"/>
      <c r="G21" s="2"/>
      <c r="H21" s="2"/>
      <c r="I21" s="286"/>
    </row>
    <row r="22" spans="2:9" ht="2.1" customHeight="1" thickBot="1" x14ac:dyDescent="0.3">
      <c r="B22" s="7"/>
      <c r="C22" s="10"/>
      <c r="D22" s="9"/>
      <c r="E22" s="2"/>
      <c r="F22" s="2"/>
      <c r="G22" s="2"/>
      <c r="H22" s="2"/>
      <c r="I22" s="286"/>
    </row>
    <row r="23" spans="2:9" x14ac:dyDescent="0.2">
      <c r="B23" s="7"/>
      <c r="C23" s="8" t="s">
        <v>62</v>
      </c>
      <c r="D23" s="9" t="s">
        <v>63</v>
      </c>
      <c r="E23" s="2"/>
      <c r="F23" s="2"/>
      <c r="G23" s="2"/>
      <c r="H23" s="2"/>
      <c r="I23" s="286"/>
    </row>
    <row r="24" spans="2:9" ht="2.1" customHeight="1" thickBot="1" x14ac:dyDescent="0.25">
      <c r="B24" s="7"/>
      <c r="C24" s="3"/>
      <c r="D24" s="9"/>
      <c r="E24" s="2"/>
      <c r="F24" s="2"/>
      <c r="G24" s="2"/>
      <c r="H24" s="2"/>
      <c r="I24" s="286"/>
    </row>
    <row r="25" spans="2:9" x14ac:dyDescent="0.2">
      <c r="B25" s="7"/>
      <c r="C25" s="8" t="s">
        <v>146</v>
      </c>
      <c r="D25" s="9" t="s">
        <v>145</v>
      </c>
      <c r="E25" s="2"/>
      <c r="F25" s="2"/>
      <c r="G25" s="2"/>
      <c r="H25" s="2"/>
      <c r="I25" s="286"/>
    </row>
    <row r="26" spans="2:9" ht="2.1" customHeight="1" thickBot="1" x14ac:dyDescent="0.3">
      <c r="B26" s="7"/>
      <c r="C26" s="10"/>
      <c r="D26" s="9"/>
      <c r="E26" s="2"/>
      <c r="F26" s="2"/>
      <c r="G26" s="2"/>
      <c r="H26" s="2"/>
      <c r="I26" s="286"/>
    </row>
    <row r="27" spans="2:9" ht="15.75" x14ac:dyDescent="0.25">
      <c r="B27" s="7"/>
      <c r="C27" s="8" t="s">
        <v>114</v>
      </c>
      <c r="D27" s="13" t="s">
        <v>206</v>
      </c>
      <c r="E27" s="2"/>
      <c r="F27" s="2"/>
      <c r="G27" s="2"/>
      <c r="H27" s="2"/>
      <c r="I27" s="286"/>
    </row>
    <row r="28" spans="2:9" ht="6" customHeight="1" x14ac:dyDescent="0.2">
      <c r="B28" s="7"/>
      <c r="C28" s="3"/>
      <c r="D28" s="6"/>
      <c r="E28" s="2"/>
      <c r="F28" s="2"/>
      <c r="G28" s="2"/>
      <c r="H28" s="2"/>
      <c r="I28" s="286"/>
    </row>
    <row r="29" spans="2:9" hidden="1" x14ac:dyDescent="0.2">
      <c r="B29" s="14"/>
      <c r="C29" s="15"/>
      <c r="D29" s="16"/>
      <c r="E29" s="2"/>
      <c r="F29" s="2"/>
      <c r="G29" s="2"/>
      <c r="H29" s="2"/>
      <c r="I29" s="286"/>
    </row>
    <row r="30" spans="2:9" hidden="1" x14ac:dyDescent="0.2">
      <c r="B30" s="14"/>
      <c r="C30" s="15"/>
      <c r="D30" s="16"/>
      <c r="E30" s="2"/>
      <c r="F30" s="2"/>
      <c r="G30" s="2"/>
      <c r="H30" s="2"/>
      <c r="I30" s="286"/>
    </row>
    <row r="31" spans="2:9" hidden="1" x14ac:dyDescent="0.2">
      <c r="B31" s="7"/>
      <c r="C31" s="2"/>
      <c r="D31" s="2"/>
      <c r="E31" s="2"/>
      <c r="F31" s="2"/>
      <c r="G31" s="2"/>
      <c r="H31" s="2"/>
      <c r="I31" s="286"/>
    </row>
    <row r="32" spans="2:9" hidden="1" x14ac:dyDescent="0.2">
      <c r="B32" s="7"/>
      <c r="C32" s="2"/>
      <c r="D32" s="2"/>
      <c r="E32" s="2"/>
      <c r="F32" s="2"/>
      <c r="G32" s="2"/>
      <c r="H32" s="2"/>
      <c r="I32" s="286"/>
    </row>
    <row r="33" spans="2:9" ht="6" hidden="1" customHeight="1" x14ac:dyDescent="0.2">
      <c r="B33" s="7"/>
      <c r="C33" s="2"/>
      <c r="D33" s="2"/>
      <c r="E33" s="2"/>
      <c r="F33" s="2"/>
      <c r="G33" s="2"/>
      <c r="H33" s="2"/>
      <c r="I33" s="286"/>
    </row>
    <row r="34" spans="2:9" ht="15.75" x14ac:dyDescent="0.25">
      <c r="B34" s="7"/>
      <c r="C34" s="26" t="s">
        <v>163</v>
      </c>
      <c r="D34" s="9"/>
      <c r="E34" s="18"/>
      <c r="F34" s="17"/>
      <c r="G34" s="17"/>
      <c r="H34" s="2"/>
      <c r="I34" s="286"/>
    </row>
    <row r="35" spans="2:9" x14ac:dyDescent="0.2">
      <c r="B35" s="7"/>
      <c r="C35" s="27" t="s">
        <v>207</v>
      </c>
      <c r="D35" s="9"/>
      <c r="E35" s="19"/>
      <c r="F35" s="17"/>
      <c r="G35" s="17"/>
      <c r="H35" s="2"/>
      <c r="I35" s="286"/>
    </row>
    <row r="36" spans="2:9" x14ac:dyDescent="0.2">
      <c r="B36" s="7"/>
      <c r="C36" s="27" t="s">
        <v>78</v>
      </c>
      <c r="D36" s="9"/>
      <c r="E36" s="19"/>
      <c r="F36" s="17"/>
      <c r="G36" s="17"/>
      <c r="H36" s="2"/>
      <c r="I36" s="286"/>
    </row>
    <row r="37" spans="2:9" x14ac:dyDescent="0.2">
      <c r="B37" s="7"/>
      <c r="C37" s="27" t="s">
        <v>222</v>
      </c>
      <c r="D37" s="9"/>
      <c r="E37" s="19"/>
      <c r="F37" s="17"/>
      <c r="G37" s="17"/>
      <c r="H37" s="2"/>
      <c r="I37" s="286"/>
    </row>
    <row r="38" spans="2:9" x14ac:dyDescent="0.2">
      <c r="B38" s="7"/>
      <c r="C38" s="27"/>
      <c r="D38" s="20"/>
      <c r="E38" s="19"/>
      <c r="F38" s="20"/>
      <c r="G38" s="20"/>
      <c r="H38" s="2"/>
      <c r="I38" s="286"/>
    </row>
    <row r="39" spans="2:9" x14ac:dyDescent="0.2">
      <c r="B39" s="7"/>
      <c r="C39" s="28" t="s">
        <v>200</v>
      </c>
      <c r="D39" s="17"/>
      <c r="E39" s="19"/>
      <c r="F39" s="20"/>
      <c r="G39" s="20"/>
      <c r="H39" s="2"/>
      <c r="I39" s="286"/>
    </row>
    <row r="40" spans="2:9" x14ac:dyDescent="0.2">
      <c r="B40" s="7"/>
      <c r="C40" s="28" t="s">
        <v>178</v>
      </c>
      <c r="D40" s="17"/>
      <c r="E40" s="19"/>
      <c r="F40" s="20"/>
      <c r="G40" s="20"/>
      <c r="H40" s="2"/>
      <c r="I40" s="286"/>
    </row>
    <row r="41" spans="2:9" x14ac:dyDescent="0.2">
      <c r="B41" s="7"/>
      <c r="C41" s="28" t="s">
        <v>179</v>
      </c>
      <c r="D41" s="22"/>
      <c r="E41" s="19"/>
      <c r="F41" s="20"/>
      <c r="G41" s="20"/>
      <c r="H41" s="2"/>
      <c r="I41" s="286"/>
    </row>
    <row r="42" spans="2:9" x14ac:dyDescent="0.2">
      <c r="B42" s="7"/>
      <c r="C42" s="29" t="s">
        <v>180</v>
      </c>
      <c r="D42" s="23"/>
      <c r="E42" s="19"/>
      <c r="F42" s="20"/>
      <c r="G42" s="20"/>
      <c r="H42" s="2"/>
      <c r="I42" s="286"/>
    </row>
    <row r="43" spans="2:9" x14ac:dyDescent="0.2">
      <c r="B43" s="7"/>
      <c r="C43" s="30" t="s">
        <v>208</v>
      </c>
      <c r="D43" s="21"/>
      <c r="E43" s="19"/>
      <c r="F43" s="20"/>
      <c r="G43" s="20"/>
      <c r="H43" s="2"/>
      <c r="I43" s="286"/>
    </row>
    <row r="44" spans="2:9" ht="13.5" thickBot="1" x14ac:dyDescent="0.25">
      <c r="B44" s="7"/>
      <c r="C44" s="177" t="s">
        <v>218</v>
      </c>
      <c r="D44" s="2"/>
      <c r="E44" s="19"/>
      <c r="F44" s="20"/>
      <c r="G44" s="20"/>
      <c r="H44" s="2"/>
      <c r="I44" s="286"/>
    </row>
    <row r="45" spans="2:9" x14ac:dyDescent="0.2">
      <c r="B45" s="289" t="s">
        <v>152</v>
      </c>
      <c r="C45" s="24"/>
      <c r="D45" s="2"/>
      <c r="E45" s="2"/>
      <c r="F45" s="2"/>
      <c r="G45" s="2"/>
      <c r="H45" s="2"/>
      <c r="I45" s="286"/>
    </row>
    <row r="46" spans="2:9" x14ac:dyDescent="0.2">
      <c r="B46" s="7"/>
      <c r="C46" s="2" t="s">
        <v>226</v>
      </c>
      <c r="D46" s="2"/>
      <c r="E46" s="2"/>
      <c r="F46" s="2"/>
      <c r="G46" s="2"/>
      <c r="H46" s="2"/>
      <c r="I46" s="286"/>
    </row>
    <row r="47" spans="2:9" x14ac:dyDescent="0.2">
      <c r="B47" s="7"/>
      <c r="C47" s="2" t="s">
        <v>4</v>
      </c>
      <c r="D47" s="2"/>
      <c r="E47" s="2"/>
      <c r="F47" s="2"/>
      <c r="G47" s="2"/>
      <c r="H47" s="2"/>
      <c r="I47" s="286"/>
    </row>
    <row r="48" spans="2:9" x14ac:dyDescent="0.2">
      <c r="B48" s="7"/>
      <c r="C48" s="2" t="s">
        <v>5</v>
      </c>
      <c r="D48" s="2"/>
      <c r="E48" s="2"/>
      <c r="F48" s="2"/>
      <c r="G48" s="2"/>
      <c r="H48" s="2"/>
      <c r="I48" s="286"/>
    </row>
    <row r="49" spans="2:9" x14ac:dyDescent="0.2">
      <c r="B49" s="7"/>
      <c r="C49" s="2" t="s">
        <v>223</v>
      </c>
      <c r="D49" s="2"/>
      <c r="E49" s="2"/>
      <c r="F49" s="2"/>
      <c r="G49" s="2"/>
      <c r="H49" s="2"/>
      <c r="I49" s="286"/>
    </row>
    <row r="50" spans="2:9" x14ac:dyDescent="0.2">
      <c r="B50" s="7"/>
      <c r="C50" s="2" t="s">
        <v>6</v>
      </c>
      <c r="D50" s="2"/>
      <c r="E50" s="2"/>
      <c r="F50" s="2"/>
      <c r="G50" s="2"/>
      <c r="H50" s="2"/>
      <c r="I50" s="286"/>
    </row>
    <row r="51" spans="2:9" x14ac:dyDescent="0.2">
      <c r="B51" s="7"/>
      <c r="C51" s="2" t="s">
        <v>7</v>
      </c>
      <c r="D51" s="2"/>
      <c r="E51" s="2"/>
      <c r="F51" s="2"/>
      <c r="G51" s="2"/>
      <c r="H51" s="2"/>
      <c r="I51" s="286"/>
    </row>
    <row r="52" spans="2:9" x14ac:dyDescent="0.2">
      <c r="B52" s="7"/>
      <c r="C52" s="2"/>
      <c r="D52" s="2"/>
      <c r="E52" s="2"/>
      <c r="F52" s="2"/>
      <c r="G52" s="2"/>
      <c r="H52" s="2"/>
      <c r="I52" s="286"/>
    </row>
    <row r="53" spans="2:9" x14ac:dyDescent="0.2">
      <c r="B53" s="7"/>
      <c r="C53" s="2"/>
      <c r="D53" s="2"/>
      <c r="E53" s="2"/>
      <c r="F53" s="2"/>
      <c r="G53" s="2"/>
      <c r="H53" s="2"/>
      <c r="I53" s="286"/>
    </row>
    <row r="54" spans="2:9" x14ac:dyDescent="0.2">
      <c r="B54" s="290"/>
      <c r="C54" s="291"/>
      <c r="D54" s="291"/>
      <c r="E54" s="291"/>
      <c r="F54" s="291"/>
      <c r="G54" s="291"/>
      <c r="H54" s="291"/>
      <c r="I54" s="292"/>
    </row>
  </sheetData>
  <sheetProtection algorithmName="SHA-512" hashValue="rTQZy/Dh4LuIQezlSlMoSWbq2GDeGpsxdJLe9czecnt7YGq4nWW/WpE+r/IODd2ZBELwY3t/38NLKydmYcztIA==" saltValue="iJhtAL314GKG9FjYrTcbDA==" spinCount="100000" sheet="1" objects="1" scenarios="1"/>
  <phoneticPr fontId="0" type="noConversion"/>
  <hyperlinks>
    <hyperlink ref="C27" location="Notizen!A1" display="Notizen" xr:uid="{00000000-0004-0000-0000-000000000000}"/>
    <hyperlink ref="C15" location="Zentrale!B52" display="Urheber" xr:uid="{00000000-0004-0000-0000-000001000000}"/>
    <hyperlink ref="C17" location="Beschreibung!A7" display="Beschreibung" xr:uid="{00000000-0004-0000-0000-000002000000}"/>
    <hyperlink ref="C19" location="A!A1" display="A!A1" xr:uid="{00000000-0004-0000-0000-000003000000}"/>
    <hyperlink ref="C23" location="Umrechnung!A1" display="Umrechnung!A1" xr:uid="{00000000-0004-0000-0000-000004000000}"/>
    <hyperlink ref="C25" location="Beispiel!A1" display="Beispiel!A1" xr:uid="{00000000-0004-0000-0000-000005000000}"/>
    <hyperlink ref="B45" location="Zentrale!A8" display="Nach oben" xr:uid="{00000000-0004-0000-0000-000006000000}"/>
    <hyperlink ref="C21" location="Zeiterfassung!B1" display="Zeiterfassung!B1" xr:uid="{00000000-0004-0000-0000-000007000000}"/>
    <hyperlink ref="C43" r:id="rId1" display="https://www.auvista.de" xr:uid="{00000000-0004-0000-0000-000008000000}"/>
    <hyperlink ref="C44" r:id="rId2" xr:uid="{00000000-0004-0000-0000-000009000000}"/>
  </hyperlinks>
  <pageMargins left="0.78740157480314965" right="0.78740157480314965" top="0.98425196850393704" bottom="0.98425196850393704" header="0.51181102362204722" footer="0.51181102362204722"/>
  <pageSetup paperSize="9" scale="85" orientation="portrait" horizontalDpi="300" verticalDpi="300" r:id="rId3"/>
  <headerFooter alignWithMargins="0">
    <oddFooter>&amp;C&amp;"Calibri,Standard"Diese Datei wird mit XZ200 "Professionelle Zeiterfassung in einfachen Tabellen" ungeschützt ausgeliefert.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8"/>
  <sheetViews>
    <sheetView showGridLines="0" showRowColHeaders="0" zoomScale="115" workbookViewId="0">
      <pane ySplit="6" topLeftCell="A7" activePane="bottomLeft" state="frozenSplit"/>
      <selection pane="bottomLeft" activeCell="A7" sqref="A7"/>
    </sheetView>
  </sheetViews>
  <sheetFormatPr baseColWidth="10" defaultRowHeight="12.75" x14ac:dyDescent="0.2"/>
  <cols>
    <col min="1" max="1" width="12" style="31"/>
    <col min="2" max="2" width="1.83203125" style="31" customWidth="1"/>
    <col min="3" max="3" width="14" style="107" customWidth="1"/>
    <col min="4" max="4" width="3.83203125" style="31" customWidth="1"/>
    <col min="5" max="5" width="12" style="31"/>
    <col min="6" max="6" width="6" style="31" customWidth="1"/>
    <col min="7" max="7" width="12" style="31"/>
    <col min="8" max="8" width="18" style="31" customWidth="1"/>
    <col min="9" max="9" width="12" style="31"/>
    <col min="10" max="10" width="20.83203125" style="31" customWidth="1"/>
    <col min="11" max="16384" width="12" style="31"/>
  </cols>
  <sheetData>
    <row r="1" spans="1:10" x14ac:dyDescent="0.2">
      <c r="A1" s="25" t="s">
        <v>187</v>
      </c>
    </row>
    <row r="2" spans="1:10" ht="6" customHeight="1" thickBot="1" x14ac:dyDescent="0.3">
      <c r="B2" s="120" t="s">
        <v>167</v>
      </c>
      <c r="C2" s="121"/>
      <c r="D2" s="121"/>
      <c r="E2" s="121"/>
      <c r="F2" s="121"/>
      <c r="G2" s="122"/>
      <c r="H2" s="121"/>
      <c r="I2" s="121"/>
      <c r="J2" s="123"/>
    </row>
    <row r="3" spans="1:10" ht="15.75" x14ac:dyDescent="0.25">
      <c r="B3" s="124"/>
      <c r="C3" s="32" t="s">
        <v>154</v>
      </c>
      <c r="D3" s="108"/>
      <c r="E3" s="108"/>
      <c r="F3" s="108"/>
      <c r="G3" s="109"/>
      <c r="H3" s="32" t="s">
        <v>155</v>
      </c>
      <c r="I3" s="108"/>
      <c r="J3" s="125"/>
    </row>
    <row r="4" spans="1:10" ht="39.950000000000003" customHeight="1" x14ac:dyDescent="0.7">
      <c r="B4" s="124"/>
      <c r="C4" s="110"/>
      <c r="D4" s="108"/>
      <c r="E4" s="108"/>
      <c r="F4" s="108"/>
      <c r="G4" s="111" t="s">
        <v>214</v>
      </c>
      <c r="H4" s="108"/>
      <c r="I4" s="108"/>
      <c r="J4" s="125"/>
    </row>
    <row r="5" spans="1:10" ht="12.75" customHeight="1" x14ac:dyDescent="0.25">
      <c r="B5" s="124"/>
      <c r="C5" s="110"/>
      <c r="D5" s="108"/>
      <c r="E5" s="108"/>
      <c r="F5" s="108"/>
      <c r="G5" s="112" t="s">
        <v>181</v>
      </c>
      <c r="H5" s="108"/>
      <c r="I5" s="108"/>
      <c r="J5" s="125"/>
    </row>
    <row r="6" spans="1:10" ht="15" x14ac:dyDescent="0.25">
      <c r="B6" s="124"/>
      <c r="C6" s="110"/>
      <c r="D6" s="108"/>
      <c r="E6" s="108"/>
      <c r="F6" s="108"/>
      <c r="G6" s="112" t="s">
        <v>153</v>
      </c>
      <c r="H6" s="108"/>
      <c r="I6" s="108"/>
      <c r="J6" s="125"/>
    </row>
    <row r="7" spans="1:10" ht="6" customHeight="1" x14ac:dyDescent="0.25">
      <c r="A7" s="25" t="s">
        <v>187</v>
      </c>
      <c r="B7" s="126"/>
      <c r="C7" s="110"/>
      <c r="D7" s="108"/>
      <c r="E7" s="108"/>
      <c r="F7" s="108"/>
      <c r="G7" s="108"/>
      <c r="H7" s="108"/>
      <c r="I7" s="108"/>
      <c r="J7" s="125"/>
    </row>
    <row r="8" spans="1:10" x14ac:dyDescent="0.2">
      <c r="B8" s="124"/>
      <c r="C8" s="113"/>
      <c r="D8" s="108"/>
      <c r="E8" s="114" t="s">
        <v>182</v>
      </c>
      <c r="F8" s="108"/>
      <c r="G8" s="108"/>
      <c r="H8" s="108"/>
      <c r="I8" s="108"/>
      <c r="J8" s="125"/>
    </row>
    <row r="9" spans="1:10" x14ac:dyDescent="0.2">
      <c r="B9" s="124"/>
      <c r="C9" s="115"/>
      <c r="D9" s="108"/>
      <c r="E9" s="108" t="s">
        <v>209</v>
      </c>
      <c r="F9" s="108"/>
      <c r="G9" s="108"/>
      <c r="H9" s="108"/>
      <c r="I9" s="108"/>
      <c r="J9" s="125"/>
    </row>
    <row r="10" spans="1:10" ht="6" customHeight="1" x14ac:dyDescent="0.2">
      <c r="B10" s="124"/>
      <c r="C10" s="115"/>
      <c r="D10" s="108"/>
      <c r="E10" s="108"/>
      <c r="F10" s="108"/>
      <c r="G10" s="108"/>
      <c r="H10" s="108"/>
      <c r="I10" s="108"/>
      <c r="J10" s="125"/>
    </row>
    <row r="11" spans="1:10" ht="18.75" x14ac:dyDescent="0.3">
      <c r="B11" s="124"/>
      <c r="C11" s="115"/>
      <c r="D11" s="108" t="s">
        <v>8</v>
      </c>
      <c r="E11" s="116" t="s">
        <v>210</v>
      </c>
      <c r="F11" s="108"/>
      <c r="G11" s="108"/>
      <c r="H11" s="108"/>
      <c r="I11" s="108"/>
      <c r="J11" s="125"/>
    </row>
    <row r="12" spans="1:10" x14ac:dyDescent="0.2">
      <c r="B12" s="124"/>
      <c r="C12" s="115"/>
      <c r="D12" s="108"/>
      <c r="E12" s="108" t="s">
        <v>9</v>
      </c>
      <c r="F12" s="108"/>
      <c r="G12" s="108"/>
      <c r="H12" s="108"/>
      <c r="I12" s="108"/>
      <c r="J12" s="125"/>
    </row>
    <row r="13" spans="1:10" ht="12.75" customHeight="1" x14ac:dyDescent="0.2">
      <c r="B13" s="124"/>
      <c r="C13" s="115"/>
      <c r="D13" s="108"/>
      <c r="E13" s="108" t="s">
        <v>10</v>
      </c>
      <c r="F13" s="108"/>
      <c r="G13" s="108"/>
      <c r="H13" s="108"/>
      <c r="I13" s="108"/>
      <c r="J13" s="125"/>
    </row>
    <row r="14" spans="1:10" ht="6" customHeight="1" x14ac:dyDescent="0.2">
      <c r="B14" s="124"/>
      <c r="C14" s="115"/>
      <c r="D14" s="108"/>
      <c r="E14" s="108"/>
      <c r="F14" s="108"/>
      <c r="G14" s="108"/>
      <c r="H14" s="108"/>
      <c r="I14" s="108"/>
      <c r="J14" s="125"/>
    </row>
    <row r="15" spans="1:10" ht="18.75" x14ac:dyDescent="0.3">
      <c r="B15" s="124"/>
      <c r="C15" s="115"/>
      <c r="D15" s="108" t="s">
        <v>11</v>
      </c>
      <c r="E15" s="116" t="s">
        <v>211</v>
      </c>
      <c r="F15" s="108"/>
      <c r="G15" s="108"/>
      <c r="H15" s="108"/>
      <c r="I15" s="108"/>
      <c r="J15" s="125"/>
    </row>
    <row r="16" spans="1:10" x14ac:dyDescent="0.2">
      <c r="B16" s="124"/>
      <c r="C16" s="115"/>
      <c r="D16" s="108"/>
      <c r="E16" s="108" t="s">
        <v>12</v>
      </c>
      <c r="F16" s="108"/>
      <c r="G16" s="108"/>
      <c r="H16" s="108"/>
      <c r="I16" s="108"/>
      <c r="J16" s="125"/>
    </row>
    <row r="17" spans="2:10" x14ac:dyDescent="0.2">
      <c r="B17" s="124"/>
      <c r="C17" s="115"/>
      <c r="D17" s="108"/>
      <c r="E17" s="108" t="s">
        <v>10</v>
      </c>
      <c r="F17" s="108"/>
      <c r="G17" s="108"/>
      <c r="H17" s="108"/>
      <c r="I17" s="108"/>
      <c r="J17" s="125"/>
    </row>
    <row r="18" spans="2:10" ht="6" customHeight="1" x14ac:dyDescent="0.2">
      <c r="B18" s="124"/>
      <c r="C18" s="115"/>
      <c r="D18" s="108"/>
      <c r="E18" s="108"/>
      <c r="F18" s="108"/>
      <c r="G18" s="108"/>
      <c r="H18" s="108"/>
      <c r="I18" s="108"/>
      <c r="J18" s="125"/>
    </row>
    <row r="19" spans="2:10" ht="18.75" x14ac:dyDescent="0.3">
      <c r="B19" s="124"/>
      <c r="C19" s="115"/>
      <c r="D19" s="108" t="s">
        <v>13</v>
      </c>
      <c r="E19" s="116" t="s">
        <v>212</v>
      </c>
      <c r="F19" s="108"/>
      <c r="G19" s="108"/>
      <c r="H19" s="108"/>
      <c r="I19" s="108"/>
      <c r="J19" s="125"/>
    </row>
    <row r="20" spans="2:10" x14ac:dyDescent="0.2">
      <c r="B20" s="124"/>
      <c r="C20" s="115"/>
      <c r="D20" s="108"/>
      <c r="E20" s="108" t="s">
        <v>15</v>
      </c>
      <c r="F20" s="108"/>
      <c r="G20" s="108"/>
      <c r="H20" s="108"/>
      <c r="I20" s="108"/>
      <c r="J20" s="125"/>
    </row>
    <row r="21" spans="2:10" x14ac:dyDescent="0.2">
      <c r="B21" s="124"/>
      <c r="C21" s="115"/>
      <c r="D21" s="108"/>
      <c r="E21" s="108" t="s">
        <v>16</v>
      </c>
      <c r="F21" s="108"/>
      <c r="G21" s="108"/>
      <c r="H21" s="108"/>
      <c r="I21" s="108"/>
      <c r="J21" s="125"/>
    </row>
    <row r="22" spans="2:10" x14ac:dyDescent="0.2">
      <c r="B22" s="124"/>
      <c r="C22" s="115"/>
      <c r="D22" s="108"/>
      <c r="E22" s="108" t="s">
        <v>17</v>
      </c>
      <c r="F22" s="108"/>
      <c r="G22" s="108"/>
      <c r="H22" s="108"/>
      <c r="I22" s="108"/>
      <c r="J22" s="125"/>
    </row>
    <row r="23" spans="2:10" ht="6" customHeight="1" x14ac:dyDescent="0.2">
      <c r="B23" s="124"/>
      <c r="C23" s="115"/>
      <c r="D23" s="108"/>
      <c r="E23" s="108"/>
      <c r="F23" s="108"/>
      <c r="G23" s="108"/>
      <c r="H23" s="108"/>
      <c r="I23" s="108"/>
      <c r="J23" s="125"/>
    </row>
    <row r="24" spans="2:10" x14ac:dyDescent="0.2">
      <c r="B24" s="124"/>
      <c r="C24" s="115"/>
      <c r="D24" s="108"/>
      <c r="E24" s="108" t="s">
        <v>18</v>
      </c>
      <c r="F24" s="108"/>
      <c r="G24" s="108"/>
      <c r="H24" s="108"/>
      <c r="I24" s="108"/>
      <c r="J24" s="125"/>
    </row>
    <row r="25" spans="2:10" x14ac:dyDescent="0.2">
      <c r="B25" s="124"/>
      <c r="C25" s="115"/>
      <c r="D25" s="108"/>
      <c r="E25" s="108" t="s">
        <v>19</v>
      </c>
      <c r="F25" s="108"/>
      <c r="G25" s="108"/>
      <c r="H25" s="108"/>
      <c r="I25" s="108"/>
      <c r="J25" s="125"/>
    </row>
    <row r="26" spans="2:10" x14ac:dyDescent="0.2">
      <c r="B26" s="124"/>
      <c r="C26" s="115"/>
      <c r="D26" s="108"/>
      <c r="E26" s="108" t="s">
        <v>80</v>
      </c>
      <c r="F26" s="108"/>
      <c r="G26" s="108"/>
      <c r="H26" s="108"/>
      <c r="I26" s="108"/>
      <c r="J26" s="125"/>
    </row>
    <row r="27" spans="2:10" ht="6" customHeight="1" x14ac:dyDescent="0.2">
      <c r="B27" s="124"/>
      <c r="C27" s="115"/>
      <c r="D27" s="108"/>
      <c r="E27" s="108"/>
      <c r="F27" s="108"/>
      <c r="G27" s="108"/>
      <c r="H27" s="108"/>
      <c r="I27" s="108"/>
      <c r="J27" s="125"/>
    </row>
    <row r="28" spans="2:10" x14ac:dyDescent="0.2">
      <c r="B28" s="124"/>
      <c r="C28" s="115"/>
      <c r="D28" s="108" t="s">
        <v>14</v>
      </c>
      <c r="E28" s="108" t="s">
        <v>81</v>
      </c>
      <c r="F28" s="108"/>
      <c r="G28" s="108"/>
      <c r="H28" s="108"/>
      <c r="I28" s="108"/>
      <c r="J28" s="125"/>
    </row>
    <row r="29" spans="2:10" x14ac:dyDescent="0.2">
      <c r="B29" s="124"/>
      <c r="C29" s="115"/>
      <c r="D29" s="108"/>
      <c r="E29" s="108" t="s">
        <v>82</v>
      </c>
      <c r="F29" s="108"/>
      <c r="G29" s="108"/>
      <c r="H29" s="108"/>
      <c r="I29" s="108"/>
      <c r="J29" s="125"/>
    </row>
    <row r="30" spans="2:10" x14ac:dyDescent="0.2">
      <c r="B30" s="124"/>
      <c r="C30" s="115"/>
      <c r="D30" s="108"/>
      <c r="E30" s="108" t="s">
        <v>199</v>
      </c>
      <c r="F30" s="108"/>
      <c r="G30" s="108"/>
      <c r="H30" s="108"/>
      <c r="I30" s="108"/>
      <c r="J30" s="125"/>
    </row>
    <row r="31" spans="2:10" x14ac:dyDescent="0.2">
      <c r="B31" s="124"/>
      <c r="C31" s="115"/>
      <c r="D31" s="108"/>
      <c r="E31" s="108"/>
      <c r="F31" s="108"/>
      <c r="G31" s="108"/>
      <c r="H31" s="108"/>
      <c r="I31" s="108"/>
      <c r="J31" s="125"/>
    </row>
    <row r="32" spans="2:10" ht="15.75" x14ac:dyDescent="0.25">
      <c r="B32" s="124"/>
      <c r="C32" s="117" t="s">
        <v>83</v>
      </c>
      <c r="D32" s="108"/>
      <c r="E32" s="108"/>
      <c r="F32" s="108"/>
      <c r="G32" s="108"/>
      <c r="H32" s="108"/>
      <c r="I32" s="108"/>
      <c r="J32" s="125"/>
    </row>
    <row r="33" spans="2:10" x14ac:dyDescent="0.2">
      <c r="B33" s="124"/>
      <c r="C33" s="115"/>
      <c r="D33" s="108"/>
      <c r="E33" s="108"/>
      <c r="F33" s="108"/>
      <c r="G33" s="108"/>
      <c r="H33" s="108"/>
      <c r="I33" s="108"/>
      <c r="J33" s="125"/>
    </row>
    <row r="34" spans="2:10" x14ac:dyDescent="0.2">
      <c r="B34" s="124"/>
      <c r="C34" s="115"/>
      <c r="D34" s="108" t="s">
        <v>84</v>
      </c>
      <c r="E34" s="108"/>
      <c r="F34" s="108"/>
      <c r="G34" s="108"/>
      <c r="H34" s="108"/>
      <c r="I34" s="108"/>
      <c r="J34" s="125"/>
    </row>
    <row r="35" spans="2:10" x14ac:dyDescent="0.2">
      <c r="B35" s="124"/>
      <c r="C35" s="115"/>
      <c r="D35" s="108" t="s">
        <v>85</v>
      </c>
      <c r="E35" s="108"/>
      <c r="F35" s="108"/>
      <c r="G35" s="108"/>
      <c r="H35" s="108"/>
      <c r="I35" s="108"/>
      <c r="J35" s="125"/>
    </row>
    <row r="36" spans="2:10" x14ac:dyDescent="0.2">
      <c r="B36" s="124"/>
      <c r="C36" s="115"/>
      <c r="D36" s="108" t="s">
        <v>86</v>
      </c>
      <c r="E36" s="108"/>
      <c r="F36" s="108"/>
      <c r="G36" s="108"/>
      <c r="H36" s="108"/>
      <c r="I36" s="108"/>
      <c r="J36" s="125"/>
    </row>
    <row r="37" spans="2:10" x14ac:dyDescent="0.2">
      <c r="B37" s="124"/>
      <c r="C37" s="115"/>
      <c r="D37" s="108" t="s">
        <v>87</v>
      </c>
      <c r="E37" s="108"/>
      <c r="F37" s="108"/>
      <c r="G37" s="108"/>
      <c r="H37" s="108"/>
      <c r="I37" s="108"/>
      <c r="J37" s="125"/>
    </row>
    <row r="38" spans="2:10" x14ac:dyDescent="0.2">
      <c r="B38" s="124"/>
      <c r="C38" s="115"/>
      <c r="D38" s="108" t="s">
        <v>130</v>
      </c>
      <c r="E38" s="108"/>
      <c r="F38" s="108"/>
      <c r="G38" s="108"/>
      <c r="H38" s="108"/>
      <c r="I38" s="108"/>
      <c r="J38" s="125"/>
    </row>
    <row r="39" spans="2:10" x14ac:dyDescent="0.2">
      <c r="B39" s="124"/>
      <c r="C39" s="115"/>
      <c r="D39" s="108" t="s">
        <v>131</v>
      </c>
      <c r="E39" s="108"/>
      <c r="F39" s="108"/>
      <c r="G39" s="108"/>
      <c r="H39" s="108"/>
      <c r="I39" s="108"/>
      <c r="J39" s="125"/>
    </row>
    <row r="40" spans="2:10" x14ac:dyDescent="0.2">
      <c r="B40" s="124"/>
      <c r="C40" s="115"/>
      <c r="D40" s="108" t="s">
        <v>88</v>
      </c>
      <c r="E40" s="108"/>
      <c r="F40" s="108"/>
      <c r="G40" s="108"/>
      <c r="H40" s="108"/>
      <c r="I40" s="108"/>
      <c r="J40" s="125"/>
    </row>
    <row r="41" spans="2:10" x14ac:dyDescent="0.2">
      <c r="B41" s="124"/>
      <c r="C41" s="115"/>
      <c r="D41" s="108" t="s">
        <v>89</v>
      </c>
      <c r="E41" s="108"/>
      <c r="F41" s="108"/>
      <c r="G41" s="108"/>
      <c r="H41" s="108"/>
      <c r="I41" s="108"/>
      <c r="J41" s="125"/>
    </row>
    <row r="42" spans="2:10" x14ac:dyDescent="0.2">
      <c r="B42" s="124"/>
      <c r="C42" s="115"/>
      <c r="D42" s="108" t="s">
        <v>159</v>
      </c>
      <c r="E42" s="108"/>
      <c r="F42" s="108"/>
      <c r="G42" s="108"/>
      <c r="H42" s="108"/>
      <c r="I42" s="108"/>
      <c r="J42" s="125"/>
    </row>
    <row r="43" spans="2:10" x14ac:dyDescent="0.2">
      <c r="B43" s="124"/>
      <c r="C43" s="115"/>
      <c r="D43" s="108" t="s">
        <v>135</v>
      </c>
      <c r="E43" s="108"/>
      <c r="F43" s="108"/>
      <c r="G43" s="108"/>
      <c r="H43" s="108"/>
      <c r="I43" s="108"/>
      <c r="J43" s="125"/>
    </row>
    <row r="44" spans="2:10" x14ac:dyDescent="0.2">
      <c r="B44" s="124"/>
      <c r="C44" s="115"/>
      <c r="D44" s="108" t="s">
        <v>136</v>
      </c>
      <c r="E44" s="108"/>
      <c r="F44" s="108"/>
      <c r="G44" s="108"/>
      <c r="H44" s="108"/>
      <c r="I44" s="108"/>
      <c r="J44" s="125"/>
    </row>
    <row r="45" spans="2:10" x14ac:dyDescent="0.2">
      <c r="B45" s="124"/>
      <c r="C45" s="115"/>
      <c r="D45" s="108" t="s">
        <v>137</v>
      </c>
      <c r="E45" s="108"/>
      <c r="F45" s="108"/>
      <c r="G45" s="108"/>
      <c r="H45" s="108"/>
      <c r="I45" s="108"/>
      <c r="J45" s="125"/>
    </row>
    <row r="46" spans="2:10" x14ac:dyDescent="0.2">
      <c r="B46" s="124"/>
      <c r="C46" s="115"/>
      <c r="D46" s="108" t="s">
        <v>183</v>
      </c>
      <c r="E46" s="108"/>
      <c r="F46" s="108"/>
      <c r="G46" s="108"/>
      <c r="H46" s="108"/>
      <c r="I46" s="108"/>
      <c r="J46" s="125"/>
    </row>
    <row r="47" spans="2:10" x14ac:dyDescent="0.2">
      <c r="B47" s="124"/>
      <c r="C47" s="115"/>
      <c r="D47" s="108" t="s">
        <v>138</v>
      </c>
      <c r="E47" s="108"/>
      <c r="F47" s="108"/>
      <c r="G47" s="108"/>
      <c r="H47" s="108"/>
      <c r="I47" s="108"/>
      <c r="J47" s="125"/>
    </row>
    <row r="48" spans="2:10" x14ac:dyDescent="0.2">
      <c r="B48" s="124"/>
      <c r="C48" s="115"/>
      <c r="D48" s="108" t="s">
        <v>184</v>
      </c>
      <c r="E48" s="108"/>
      <c r="F48" s="108"/>
      <c r="G48" s="108"/>
      <c r="H48" s="108"/>
      <c r="I48" s="108"/>
      <c r="J48" s="125"/>
    </row>
    <row r="49" spans="2:10" x14ac:dyDescent="0.2">
      <c r="B49" s="124"/>
      <c r="C49" s="115"/>
      <c r="D49" s="108" t="s">
        <v>185</v>
      </c>
      <c r="E49" s="108"/>
      <c r="F49" s="108"/>
      <c r="G49" s="108"/>
      <c r="H49" s="108"/>
      <c r="I49" s="108"/>
      <c r="J49" s="125"/>
    </row>
    <row r="50" spans="2:10" ht="13.5" thickBot="1" x14ac:dyDescent="0.25">
      <c r="B50" s="124"/>
      <c r="C50" s="115"/>
      <c r="D50" s="108"/>
      <c r="E50" s="108"/>
      <c r="F50" s="108"/>
      <c r="G50" s="108"/>
      <c r="H50" s="108"/>
      <c r="I50" s="108"/>
      <c r="J50" s="125"/>
    </row>
    <row r="51" spans="2:10" x14ac:dyDescent="0.2">
      <c r="B51" s="124"/>
      <c r="C51" s="32" t="s">
        <v>2</v>
      </c>
      <c r="D51" s="108"/>
      <c r="E51" s="108" t="s">
        <v>90</v>
      </c>
      <c r="F51" s="108"/>
      <c r="G51" s="108"/>
      <c r="H51" s="108"/>
      <c r="I51" s="108"/>
      <c r="J51" s="125"/>
    </row>
    <row r="52" spans="2:10" x14ac:dyDescent="0.2">
      <c r="B52" s="124"/>
      <c r="C52" s="115"/>
      <c r="D52" s="108"/>
      <c r="E52" s="108" t="s">
        <v>92</v>
      </c>
      <c r="F52" s="108"/>
      <c r="G52" s="108"/>
      <c r="H52" s="108"/>
      <c r="I52" s="108"/>
      <c r="J52" s="125"/>
    </row>
    <row r="53" spans="2:10" x14ac:dyDescent="0.2">
      <c r="B53" s="124"/>
      <c r="C53" s="115"/>
      <c r="D53" s="108"/>
      <c r="E53" s="108" t="s">
        <v>91</v>
      </c>
      <c r="F53" s="108"/>
      <c r="G53" s="108"/>
      <c r="H53" s="108"/>
      <c r="I53" s="108"/>
      <c r="J53" s="125"/>
    </row>
    <row r="54" spans="2:10" ht="13.5" thickBot="1" x14ac:dyDescent="0.25">
      <c r="B54" s="124"/>
      <c r="C54" s="115"/>
      <c r="D54" s="108"/>
      <c r="E54" s="108"/>
      <c r="F54" s="108"/>
      <c r="G54" s="108"/>
      <c r="H54" s="108"/>
      <c r="I54" s="108"/>
      <c r="J54" s="125"/>
    </row>
    <row r="55" spans="2:10" x14ac:dyDescent="0.2">
      <c r="B55" s="124"/>
      <c r="C55" s="32" t="s">
        <v>3</v>
      </c>
      <c r="D55" s="108"/>
      <c r="E55" s="108" t="s">
        <v>93</v>
      </c>
      <c r="F55" s="108"/>
      <c r="G55" s="108"/>
      <c r="H55" s="108"/>
      <c r="I55" s="108"/>
      <c r="J55" s="125"/>
    </row>
    <row r="56" spans="2:10" x14ac:dyDescent="0.2">
      <c r="B56" s="124"/>
      <c r="C56" s="115"/>
      <c r="D56" s="108"/>
      <c r="E56" s="108" t="s">
        <v>94</v>
      </c>
      <c r="F56" s="108"/>
      <c r="G56" s="108"/>
      <c r="H56" s="108"/>
      <c r="I56" s="108"/>
      <c r="J56" s="125"/>
    </row>
    <row r="57" spans="2:10" x14ac:dyDescent="0.2">
      <c r="B57" s="124"/>
      <c r="C57" s="115"/>
      <c r="D57" s="108"/>
      <c r="E57" s="108" t="s">
        <v>95</v>
      </c>
      <c r="F57" s="108"/>
      <c r="G57" s="108"/>
      <c r="H57" s="108"/>
      <c r="I57" s="108"/>
      <c r="J57" s="125"/>
    </row>
    <row r="58" spans="2:10" x14ac:dyDescent="0.2">
      <c r="B58" s="124"/>
      <c r="C58" s="115"/>
      <c r="D58" s="108"/>
      <c r="E58" s="108"/>
      <c r="F58" s="108"/>
      <c r="G58" s="108"/>
      <c r="H58" s="108"/>
      <c r="I58" s="108"/>
      <c r="J58" s="125"/>
    </row>
    <row r="59" spans="2:10" x14ac:dyDescent="0.2">
      <c r="B59" s="124"/>
      <c r="C59" s="115"/>
      <c r="D59" s="108" t="s">
        <v>71</v>
      </c>
      <c r="E59" s="108"/>
      <c r="F59" s="108" t="s">
        <v>96</v>
      </c>
      <c r="G59" s="108"/>
      <c r="H59" s="108"/>
      <c r="I59" s="108"/>
      <c r="J59" s="125"/>
    </row>
    <row r="60" spans="2:10" x14ac:dyDescent="0.2">
      <c r="B60" s="124"/>
      <c r="C60" s="115"/>
      <c r="D60" s="108"/>
      <c r="E60" s="108"/>
      <c r="F60" s="108" t="s">
        <v>97</v>
      </c>
      <c r="G60" s="108"/>
      <c r="H60" s="108"/>
      <c r="I60" s="108"/>
      <c r="J60" s="125"/>
    </row>
    <row r="61" spans="2:10" x14ac:dyDescent="0.2">
      <c r="B61" s="124"/>
      <c r="C61" s="115"/>
      <c r="D61" s="108"/>
      <c r="E61" s="108"/>
      <c r="F61" s="108"/>
      <c r="G61" s="108" t="s">
        <v>20</v>
      </c>
      <c r="H61" s="108" t="s">
        <v>21</v>
      </c>
      <c r="I61" s="108"/>
      <c r="J61" s="125"/>
    </row>
    <row r="62" spans="2:10" x14ac:dyDescent="0.2">
      <c r="B62" s="124"/>
      <c r="C62" s="115"/>
      <c r="D62" s="108"/>
      <c r="E62" s="108"/>
      <c r="F62" s="108"/>
      <c r="G62" s="108"/>
      <c r="H62" s="108" t="s">
        <v>103</v>
      </c>
      <c r="I62" s="108"/>
      <c r="J62" s="125"/>
    </row>
    <row r="63" spans="2:10" x14ac:dyDescent="0.2">
      <c r="B63" s="124"/>
      <c r="C63" s="115"/>
      <c r="D63" s="108"/>
      <c r="E63" s="108"/>
      <c r="F63" s="108"/>
      <c r="G63" s="108"/>
      <c r="H63" s="108"/>
      <c r="I63" s="108"/>
      <c r="J63" s="125"/>
    </row>
    <row r="64" spans="2:10" x14ac:dyDescent="0.2">
      <c r="B64" s="124"/>
      <c r="C64" s="115"/>
      <c r="D64" s="108" t="s">
        <v>72</v>
      </c>
      <c r="E64" s="108"/>
      <c r="F64" s="108" t="s">
        <v>98</v>
      </c>
      <c r="G64" s="108"/>
      <c r="H64" s="108"/>
      <c r="I64" s="108"/>
      <c r="J64" s="125"/>
    </row>
    <row r="65" spans="2:10" x14ac:dyDescent="0.2">
      <c r="B65" s="124"/>
      <c r="C65" s="115"/>
      <c r="D65" s="108"/>
      <c r="E65" s="108"/>
      <c r="F65" s="108" t="s">
        <v>99</v>
      </c>
      <c r="G65" s="108"/>
      <c r="H65" s="108"/>
      <c r="I65" s="108"/>
      <c r="J65" s="125"/>
    </row>
    <row r="66" spans="2:10" x14ac:dyDescent="0.2">
      <c r="B66" s="124"/>
      <c r="C66" s="115"/>
      <c r="D66" s="108"/>
      <c r="E66" s="108"/>
      <c r="F66" s="108" t="s">
        <v>100</v>
      </c>
      <c r="G66" s="108"/>
      <c r="H66" s="108"/>
      <c r="I66" s="108"/>
      <c r="J66" s="125"/>
    </row>
    <row r="67" spans="2:10" x14ac:dyDescent="0.2">
      <c r="B67" s="124"/>
      <c r="C67" s="115"/>
      <c r="D67" s="108"/>
      <c r="E67" s="108"/>
      <c r="F67" s="108" t="s">
        <v>101</v>
      </c>
      <c r="G67" s="108"/>
      <c r="H67" s="108"/>
      <c r="I67" s="108"/>
      <c r="J67" s="125"/>
    </row>
    <row r="68" spans="2:10" x14ac:dyDescent="0.2">
      <c r="B68" s="124"/>
      <c r="C68" s="115"/>
      <c r="D68" s="108"/>
      <c r="E68" s="108"/>
      <c r="F68" s="108" t="s">
        <v>102</v>
      </c>
      <c r="G68" s="108"/>
      <c r="H68" s="108"/>
      <c r="I68" s="108"/>
      <c r="J68" s="125"/>
    </row>
    <row r="69" spans="2:10" x14ac:dyDescent="0.2">
      <c r="B69" s="124"/>
      <c r="C69" s="115"/>
      <c r="D69" s="108"/>
      <c r="E69" s="108"/>
      <c r="F69" s="108"/>
      <c r="G69" s="108" t="s">
        <v>20</v>
      </c>
      <c r="H69" s="108" t="s">
        <v>22</v>
      </c>
      <c r="I69" s="108"/>
      <c r="J69" s="125"/>
    </row>
    <row r="70" spans="2:10" x14ac:dyDescent="0.2">
      <c r="B70" s="124"/>
      <c r="C70" s="115"/>
      <c r="D70" s="108"/>
      <c r="E70" s="108"/>
      <c r="F70" s="108"/>
      <c r="G70" s="108"/>
      <c r="H70" s="108" t="s">
        <v>104</v>
      </c>
      <c r="I70" s="108"/>
      <c r="J70" s="125"/>
    </row>
    <row r="71" spans="2:10" x14ac:dyDescent="0.2">
      <c r="B71" s="124"/>
      <c r="C71" s="115"/>
      <c r="D71" s="108"/>
      <c r="E71" s="108"/>
      <c r="F71" s="108"/>
      <c r="G71" s="108"/>
      <c r="H71" s="108" t="s">
        <v>105</v>
      </c>
      <c r="I71" s="108"/>
      <c r="J71" s="125"/>
    </row>
    <row r="72" spans="2:10" x14ac:dyDescent="0.2">
      <c r="B72" s="124"/>
      <c r="C72" s="115"/>
      <c r="D72" s="108"/>
      <c r="E72" s="108"/>
      <c r="F72" s="108"/>
      <c r="G72" s="108"/>
      <c r="H72" s="108" t="s">
        <v>106</v>
      </c>
      <c r="I72" s="108"/>
      <c r="J72" s="125"/>
    </row>
    <row r="73" spans="2:10" x14ac:dyDescent="0.2">
      <c r="B73" s="124"/>
      <c r="C73" s="115"/>
      <c r="D73" s="108"/>
      <c r="E73" s="108"/>
      <c r="F73" s="108"/>
      <c r="G73" s="108"/>
      <c r="H73" s="108"/>
      <c r="I73" s="108"/>
      <c r="J73" s="125"/>
    </row>
    <row r="74" spans="2:10" x14ac:dyDescent="0.2">
      <c r="B74" s="124"/>
      <c r="C74" s="115"/>
      <c r="D74" s="118" t="s">
        <v>73</v>
      </c>
      <c r="E74" s="119"/>
      <c r="F74" s="108" t="s">
        <v>24</v>
      </c>
      <c r="G74" s="108"/>
      <c r="H74" s="108"/>
      <c r="I74" s="108"/>
      <c r="J74" s="125"/>
    </row>
    <row r="75" spans="2:10" x14ac:dyDescent="0.2">
      <c r="B75" s="124"/>
      <c r="C75" s="115"/>
      <c r="D75" s="108"/>
      <c r="E75" s="108"/>
      <c r="F75" s="108" t="s">
        <v>25</v>
      </c>
      <c r="G75" s="108"/>
      <c r="H75" s="108"/>
      <c r="I75" s="108"/>
      <c r="J75" s="125"/>
    </row>
    <row r="76" spans="2:10" x14ac:dyDescent="0.2">
      <c r="B76" s="124"/>
      <c r="C76" s="115"/>
      <c r="D76" s="108"/>
      <c r="E76" s="108"/>
      <c r="F76" s="108" t="s">
        <v>26</v>
      </c>
      <c r="G76" s="108"/>
      <c r="H76" s="108"/>
      <c r="I76" s="108"/>
      <c r="J76" s="125"/>
    </row>
    <row r="77" spans="2:10" x14ac:dyDescent="0.2">
      <c r="B77" s="124"/>
      <c r="C77" s="115"/>
      <c r="D77" s="108"/>
      <c r="E77" s="108"/>
      <c r="F77" s="108"/>
      <c r="G77" s="108" t="s">
        <v>27</v>
      </c>
      <c r="H77" s="108" t="s">
        <v>28</v>
      </c>
      <c r="I77" s="108"/>
      <c r="J77" s="125"/>
    </row>
    <row r="78" spans="2:10" x14ac:dyDescent="0.2">
      <c r="B78" s="124"/>
      <c r="C78" s="115"/>
      <c r="D78" s="108"/>
      <c r="E78" s="108"/>
      <c r="F78" s="108"/>
      <c r="G78" s="108"/>
      <c r="H78" s="108" t="s">
        <v>29</v>
      </c>
      <c r="I78" s="108"/>
      <c r="J78" s="125"/>
    </row>
    <row r="79" spans="2:10" x14ac:dyDescent="0.2">
      <c r="B79" s="124"/>
      <c r="C79" s="115"/>
      <c r="D79" s="108"/>
      <c r="E79" s="108"/>
      <c r="F79" s="108"/>
      <c r="G79" s="108"/>
      <c r="H79" s="108" t="s">
        <v>30</v>
      </c>
      <c r="I79" s="108"/>
      <c r="J79" s="125"/>
    </row>
    <row r="80" spans="2:10" x14ac:dyDescent="0.2">
      <c r="B80" s="124"/>
      <c r="C80" s="115"/>
      <c r="D80" s="108"/>
      <c r="E80" s="108"/>
      <c r="F80" s="108"/>
      <c r="G80" s="108"/>
      <c r="H80" s="108" t="s">
        <v>107</v>
      </c>
      <c r="I80" s="108"/>
      <c r="J80" s="125"/>
    </row>
    <row r="81" spans="2:10" x14ac:dyDescent="0.2">
      <c r="B81" s="124"/>
      <c r="C81" s="115"/>
      <c r="D81" s="108"/>
      <c r="E81" s="108"/>
      <c r="F81" s="108"/>
      <c r="G81" s="108"/>
      <c r="H81" s="108" t="s">
        <v>108</v>
      </c>
      <c r="I81" s="108"/>
      <c r="J81" s="125"/>
    </row>
    <row r="82" spans="2:10" x14ac:dyDescent="0.2">
      <c r="B82" s="124"/>
      <c r="C82" s="115"/>
      <c r="D82" s="108"/>
      <c r="E82" s="108"/>
      <c r="F82" s="108" t="s">
        <v>109</v>
      </c>
      <c r="G82" s="108"/>
      <c r="H82" s="108"/>
      <c r="I82" s="108"/>
      <c r="J82" s="125"/>
    </row>
    <row r="83" spans="2:10" x14ac:dyDescent="0.2">
      <c r="B83" s="124"/>
      <c r="C83" s="115"/>
      <c r="D83" s="108"/>
      <c r="E83" s="108"/>
      <c r="F83" s="108" t="s">
        <v>110</v>
      </c>
      <c r="G83" s="108"/>
      <c r="H83" s="108"/>
      <c r="I83" s="108"/>
      <c r="J83" s="125"/>
    </row>
    <row r="84" spans="2:10" x14ac:dyDescent="0.2">
      <c r="B84" s="124"/>
      <c r="C84" s="115"/>
      <c r="D84" s="108"/>
      <c r="E84" s="108"/>
      <c r="F84" s="108"/>
      <c r="G84" s="108"/>
      <c r="H84" s="108"/>
      <c r="I84" s="108"/>
      <c r="J84" s="125"/>
    </row>
    <row r="85" spans="2:10" x14ac:dyDescent="0.2">
      <c r="B85" s="124"/>
      <c r="C85" s="115"/>
      <c r="D85" s="108"/>
      <c r="E85" s="119" t="s">
        <v>169</v>
      </c>
      <c r="F85" s="108" t="s">
        <v>170</v>
      </c>
      <c r="G85" s="108"/>
      <c r="H85" s="108"/>
      <c r="I85" s="108"/>
      <c r="J85" s="125"/>
    </row>
    <row r="86" spans="2:10" x14ac:dyDescent="0.2">
      <c r="B86" s="124"/>
      <c r="C86" s="115"/>
      <c r="D86" s="108"/>
      <c r="E86" s="108"/>
      <c r="F86" s="108" t="s">
        <v>171</v>
      </c>
      <c r="G86" s="108"/>
      <c r="H86" s="108"/>
      <c r="I86" s="108"/>
      <c r="J86" s="125"/>
    </row>
    <row r="87" spans="2:10" x14ac:dyDescent="0.2">
      <c r="B87" s="124"/>
      <c r="C87" s="115"/>
      <c r="D87" s="108"/>
      <c r="E87" s="108"/>
      <c r="F87" s="108" t="s">
        <v>172</v>
      </c>
      <c r="G87" s="108"/>
      <c r="H87" s="108"/>
      <c r="I87" s="108"/>
      <c r="J87" s="125"/>
    </row>
    <row r="88" spans="2:10" x14ac:dyDescent="0.2">
      <c r="B88" s="124"/>
      <c r="C88" s="115"/>
      <c r="D88" s="108"/>
      <c r="E88" s="108"/>
      <c r="F88" s="108" t="s">
        <v>173</v>
      </c>
      <c r="G88" s="108"/>
      <c r="H88" s="108"/>
      <c r="I88" s="108"/>
      <c r="J88" s="125"/>
    </row>
    <row r="89" spans="2:10" x14ac:dyDescent="0.2">
      <c r="B89" s="124"/>
      <c r="C89" s="115"/>
      <c r="D89" s="108"/>
      <c r="E89" s="108"/>
      <c r="F89" s="108" t="s">
        <v>174</v>
      </c>
      <c r="G89" s="108"/>
      <c r="H89" s="108"/>
      <c r="I89" s="108"/>
      <c r="J89" s="125"/>
    </row>
    <row r="90" spans="2:10" hidden="1" x14ac:dyDescent="0.2">
      <c r="B90" s="124"/>
      <c r="C90" s="115"/>
      <c r="D90" s="108"/>
      <c r="E90" s="108"/>
      <c r="F90" s="108"/>
      <c r="G90" s="108"/>
      <c r="H90" s="108"/>
      <c r="I90" s="108"/>
      <c r="J90" s="125"/>
    </row>
    <row r="91" spans="2:10" x14ac:dyDescent="0.2">
      <c r="B91" s="124"/>
      <c r="C91" s="115"/>
      <c r="D91" s="108"/>
      <c r="E91" s="108"/>
      <c r="F91" s="108"/>
      <c r="G91" s="108"/>
      <c r="H91" s="108"/>
      <c r="I91" s="108"/>
      <c r="J91" s="125"/>
    </row>
    <row r="92" spans="2:10" x14ac:dyDescent="0.2">
      <c r="B92" s="124"/>
      <c r="C92" s="115"/>
      <c r="D92" s="108" t="s">
        <v>132</v>
      </c>
      <c r="E92" s="108"/>
      <c r="F92" s="108"/>
      <c r="G92" s="108"/>
      <c r="H92" s="108"/>
      <c r="I92" s="108"/>
      <c r="J92" s="125"/>
    </row>
    <row r="93" spans="2:10" x14ac:dyDescent="0.2">
      <c r="B93" s="124"/>
      <c r="C93" s="115"/>
      <c r="D93" s="108"/>
      <c r="E93" s="108"/>
      <c r="F93" s="108"/>
      <c r="G93" s="108"/>
      <c r="H93" s="108"/>
      <c r="I93" s="108"/>
      <c r="J93" s="125"/>
    </row>
    <row r="94" spans="2:10" x14ac:dyDescent="0.2">
      <c r="B94" s="124"/>
      <c r="C94" s="115"/>
      <c r="D94" s="108" t="s">
        <v>111</v>
      </c>
      <c r="E94" s="108"/>
      <c r="F94" s="108" t="s">
        <v>112</v>
      </c>
      <c r="G94" s="108"/>
      <c r="H94" s="108"/>
      <c r="I94" s="108"/>
      <c r="J94" s="125"/>
    </row>
    <row r="95" spans="2:10" x14ac:dyDescent="0.2">
      <c r="B95" s="124"/>
      <c r="C95" s="115"/>
      <c r="D95" s="108"/>
      <c r="E95" s="108"/>
      <c r="F95" s="108"/>
      <c r="G95" s="108"/>
      <c r="H95" s="108"/>
      <c r="I95" s="108"/>
      <c r="J95" s="125"/>
    </row>
    <row r="96" spans="2:10" x14ac:dyDescent="0.2">
      <c r="B96" s="124"/>
      <c r="C96" s="115"/>
      <c r="D96" s="108" t="s">
        <v>23</v>
      </c>
      <c r="E96" s="108"/>
      <c r="F96" s="108" t="s">
        <v>113</v>
      </c>
      <c r="G96" s="108"/>
      <c r="H96" s="108"/>
      <c r="I96" s="108"/>
      <c r="J96" s="125"/>
    </row>
    <row r="97" spans="2:10" x14ac:dyDescent="0.2">
      <c r="B97" s="124"/>
      <c r="C97" s="115"/>
      <c r="D97" s="108"/>
      <c r="E97" s="108"/>
      <c r="F97" s="108"/>
      <c r="G97" s="108"/>
      <c r="H97" s="108"/>
      <c r="I97" s="108"/>
      <c r="J97" s="125"/>
    </row>
    <row r="98" spans="2:10" x14ac:dyDescent="0.2">
      <c r="B98" s="124"/>
      <c r="C98" s="115"/>
      <c r="D98" s="108" t="s">
        <v>114</v>
      </c>
      <c r="E98" s="108"/>
      <c r="F98" s="108" t="s">
        <v>116</v>
      </c>
      <c r="G98" s="108"/>
      <c r="H98" s="108"/>
      <c r="I98" s="108"/>
      <c r="J98" s="125"/>
    </row>
    <row r="99" spans="2:10" x14ac:dyDescent="0.2">
      <c r="B99" s="124"/>
      <c r="C99" s="115"/>
      <c r="D99" s="108"/>
      <c r="E99" s="108"/>
      <c r="F99" s="108" t="s">
        <v>115</v>
      </c>
      <c r="G99" s="108"/>
      <c r="H99" s="108"/>
      <c r="I99" s="108"/>
      <c r="J99" s="125"/>
    </row>
    <row r="100" spans="2:10" x14ac:dyDescent="0.2">
      <c r="B100" s="124"/>
      <c r="C100" s="115"/>
      <c r="D100" s="108"/>
      <c r="E100" s="108"/>
      <c r="F100" s="108"/>
      <c r="G100" s="108"/>
      <c r="H100" s="108"/>
      <c r="I100" s="108"/>
      <c r="J100" s="125"/>
    </row>
    <row r="101" spans="2:10" x14ac:dyDescent="0.2">
      <c r="B101" s="124"/>
      <c r="C101" s="115"/>
      <c r="D101" s="108" t="s">
        <v>133</v>
      </c>
      <c r="E101" s="108"/>
      <c r="F101" s="108"/>
      <c r="G101" s="108"/>
      <c r="H101" s="108"/>
      <c r="I101" s="108"/>
      <c r="J101" s="125"/>
    </row>
    <row r="102" spans="2:10" x14ac:dyDescent="0.2">
      <c r="B102" s="124"/>
      <c r="C102" s="115"/>
      <c r="D102" s="108" t="s">
        <v>51</v>
      </c>
      <c r="E102" s="108"/>
      <c r="F102" s="108" t="s">
        <v>117</v>
      </c>
      <c r="G102" s="108"/>
      <c r="H102" s="108"/>
      <c r="I102" s="108"/>
      <c r="J102" s="125"/>
    </row>
    <row r="103" spans="2:10" x14ac:dyDescent="0.2">
      <c r="B103" s="124"/>
      <c r="C103" s="115"/>
      <c r="D103" s="108"/>
      <c r="E103" s="108"/>
      <c r="F103" s="108" t="s">
        <v>119</v>
      </c>
      <c r="G103" s="108"/>
      <c r="H103" s="108"/>
      <c r="I103" s="108"/>
      <c r="J103" s="125"/>
    </row>
    <row r="104" spans="2:10" x14ac:dyDescent="0.2">
      <c r="B104" s="124"/>
      <c r="C104" s="115"/>
      <c r="D104" s="108" t="s">
        <v>52</v>
      </c>
      <c r="E104" s="108"/>
      <c r="F104" s="108" t="s">
        <v>117</v>
      </c>
      <c r="G104" s="108"/>
      <c r="H104" s="108"/>
      <c r="I104" s="108"/>
      <c r="J104" s="125"/>
    </row>
    <row r="105" spans="2:10" x14ac:dyDescent="0.2">
      <c r="B105" s="124"/>
      <c r="C105" s="115"/>
      <c r="D105" s="108"/>
      <c r="E105" s="108"/>
      <c r="F105" s="108" t="s">
        <v>118</v>
      </c>
      <c r="G105" s="108"/>
      <c r="H105" s="108"/>
      <c r="I105" s="108"/>
      <c r="J105" s="125"/>
    </row>
    <row r="106" spans="2:10" x14ac:dyDescent="0.2">
      <c r="B106" s="124"/>
      <c r="C106" s="115"/>
      <c r="D106" s="108" t="s">
        <v>70</v>
      </c>
      <c r="E106" s="108"/>
      <c r="F106" s="108" t="s">
        <v>120</v>
      </c>
      <c r="G106" s="108"/>
      <c r="H106" s="108"/>
      <c r="I106" s="108"/>
      <c r="J106" s="125"/>
    </row>
    <row r="107" spans="2:10" x14ac:dyDescent="0.2">
      <c r="B107" s="124"/>
      <c r="C107" s="115"/>
      <c r="D107" s="108"/>
      <c r="E107" s="108"/>
      <c r="F107" s="108" t="s">
        <v>121</v>
      </c>
      <c r="G107" s="108"/>
      <c r="H107" s="108"/>
      <c r="I107" s="108"/>
      <c r="J107" s="125"/>
    </row>
    <row r="108" spans="2:10" x14ac:dyDescent="0.2">
      <c r="B108" s="124"/>
      <c r="C108" s="115"/>
      <c r="D108" s="108"/>
      <c r="E108" s="108"/>
      <c r="F108" s="108"/>
      <c r="G108" s="108"/>
      <c r="H108" s="108"/>
      <c r="I108" s="108"/>
      <c r="J108" s="125"/>
    </row>
    <row r="109" spans="2:10" x14ac:dyDescent="0.2">
      <c r="B109" s="124"/>
      <c r="C109" s="115"/>
      <c r="D109" s="108" t="s">
        <v>134</v>
      </c>
      <c r="E109" s="108"/>
      <c r="F109" s="108"/>
      <c r="G109" s="108"/>
      <c r="H109" s="108"/>
      <c r="I109" s="108"/>
      <c r="J109" s="125"/>
    </row>
    <row r="110" spans="2:10" x14ac:dyDescent="0.2">
      <c r="B110" s="124"/>
      <c r="C110" s="115"/>
      <c r="D110" s="108" t="s">
        <v>51</v>
      </c>
      <c r="E110" s="108"/>
      <c r="F110" s="108" t="s">
        <v>122</v>
      </c>
      <c r="G110" s="108"/>
      <c r="H110" s="108"/>
      <c r="I110" s="108"/>
      <c r="J110" s="125"/>
    </row>
    <row r="111" spans="2:10" x14ac:dyDescent="0.2">
      <c r="B111" s="124"/>
      <c r="C111" s="115"/>
      <c r="D111" s="108" t="s">
        <v>52</v>
      </c>
      <c r="E111" s="108"/>
      <c r="F111" s="108" t="s">
        <v>123</v>
      </c>
      <c r="G111" s="108"/>
      <c r="H111" s="108"/>
      <c r="I111" s="108"/>
      <c r="J111" s="125"/>
    </row>
    <row r="112" spans="2:10" x14ac:dyDescent="0.2">
      <c r="B112" s="124"/>
      <c r="C112" s="115"/>
      <c r="D112" s="108" t="s">
        <v>70</v>
      </c>
      <c r="E112" s="108"/>
      <c r="F112" s="108" t="s">
        <v>124</v>
      </c>
      <c r="G112" s="108"/>
      <c r="H112" s="108"/>
      <c r="I112" s="108"/>
      <c r="J112" s="125"/>
    </row>
    <row r="113" spans="2:10" x14ac:dyDescent="0.2">
      <c r="B113" s="124"/>
      <c r="C113" s="115"/>
      <c r="D113" s="108"/>
      <c r="E113" s="108"/>
      <c r="F113" s="108" t="s">
        <v>125</v>
      </c>
      <c r="G113" s="108"/>
      <c r="H113" s="108"/>
      <c r="I113" s="108"/>
      <c r="J113" s="125"/>
    </row>
    <row r="114" spans="2:10" x14ac:dyDescent="0.2">
      <c r="B114" s="124"/>
      <c r="C114" s="115"/>
      <c r="D114" s="108"/>
      <c r="E114" s="108"/>
      <c r="F114" s="108"/>
      <c r="G114" s="108"/>
      <c r="H114" s="108"/>
      <c r="I114" s="108"/>
      <c r="J114" s="125"/>
    </row>
    <row r="115" spans="2:10" x14ac:dyDescent="0.2">
      <c r="B115" s="124"/>
      <c r="C115" s="115"/>
      <c r="D115" s="108" t="s">
        <v>31</v>
      </c>
      <c r="E115" s="108"/>
      <c r="F115" s="108" t="s">
        <v>32</v>
      </c>
      <c r="G115" s="108"/>
      <c r="H115" s="108"/>
      <c r="I115" s="108"/>
      <c r="J115" s="125"/>
    </row>
    <row r="116" spans="2:10" x14ac:dyDescent="0.2">
      <c r="B116" s="124"/>
      <c r="C116" s="115"/>
      <c r="D116" s="108"/>
      <c r="E116" s="108"/>
      <c r="F116" s="108"/>
      <c r="G116" s="108"/>
      <c r="H116" s="108"/>
      <c r="I116" s="108"/>
      <c r="J116" s="125"/>
    </row>
    <row r="117" spans="2:10" x14ac:dyDescent="0.2">
      <c r="B117" s="124"/>
      <c r="C117" s="115"/>
      <c r="D117" s="108" t="s">
        <v>33</v>
      </c>
      <c r="E117" s="108"/>
      <c r="F117" s="108" t="s">
        <v>126</v>
      </c>
      <c r="G117" s="108"/>
      <c r="H117" s="108"/>
      <c r="I117" s="108"/>
      <c r="J117" s="125"/>
    </row>
    <row r="118" spans="2:10" x14ac:dyDescent="0.2">
      <c r="B118" s="124"/>
      <c r="C118" s="115"/>
      <c r="D118" s="108"/>
      <c r="E118" s="108"/>
      <c r="F118" s="108" t="s">
        <v>127</v>
      </c>
      <c r="G118" s="108"/>
      <c r="H118" s="108"/>
      <c r="I118" s="108"/>
      <c r="J118" s="125"/>
    </row>
    <row r="119" spans="2:10" x14ac:dyDescent="0.2">
      <c r="B119" s="124"/>
      <c r="C119" s="115"/>
      <c r="D119" s="108"/>
      <c r="E119" s="108"/>
      <c r="F119" s="108" t="s">
        <v>128</v>
      </c>
      <c r="G119" s="108"/>
      <c r="H119" s="108"/>
      <c r="I119" s="108"/>
      <c r="J119" s="125"/>
    </row>
    <row r="120" spans="2:10" x14ac:dyDescent="0.2">
      <c r="B120" s="124"/>
      <c r="C120" s="115"/>
      <c r="D120" s="108"/>
      <c r="E120" s="108"/>
      <c r="F120" s="108"/>
      <c r="G120" s="108"/>
      <c r="H120" s="108"/>
      <c r="I120" s="108"/>
      <c r="J120" s="125"/>
    </row>
    <row r="121" spans="2:10" x14ac:dyDescent="0.2">
      <c r="B121" s="124"/>
      <c r="C121" s="115"/>
      <c r="D121" s="108" t="s">
        <v>34</v>
      </c>
      <c r="E121" s="108"/>
      <c r="F121" s="108" t="s">
        <v>35</v>
      </c>
      <c r="G121" s="108"/>
      <c r="H121" s="108"/>
      <c r="I121" s="108"/>
      <c r="J121" s="125"/>
    </row>
    <row r="122" spans="2:10" x14ac:dyDescent="0.2">
      <c r="B122" s="124"/>
      <c r="C122" s="115"/>
      <c r="D122" s="108"/>
      <c r="E122" s="108"/>
      <c r="F122" s="108" t="s">
        <v>129</v>
      </c>
      <c r="G122" s="108"/>
      <c r="H122" s="108"/>
      <c r="I122" s="108"/>
      <c r="J122" s="125"/>
    </row>
    <row r="123" spans="2:10" x14ac:dyDescent="0.2">
      <c r="B123" s="124"/>
      <c r="C123" s="115"/>
      <c r="D123" s="108"/>
      <c r="E123" s="108"/>
      <c r="F123" s="108"/>
      <c r="G123" s="108"/>
      <c r="H123" s="108"/>
      <c r="I123" s="108"/>
      <c r="J123" s="125"/>
    </row>
    <row r="124" spans="2:10" x14ac:dyDescent="0.2">
      <c r="B124" s="124"/>
      <c r="C124" s="115"/>
      <c r="D124" s="108"/>
      <c r="E124" s="119" t="s">
        <v>36</v>
      </c>
      <c r="F124" s="108" t="s">
        <v>37</v>
      </c>
      <c r="G124" s="108"/>
      <c r="H124" s="108"/>
      <c r="I124" s="108"/>
      <c r="J124" s="125"/>
    </row>
    <row r="125" spans="2:10" x14ac:dyDescent="0.2">
      <c r="B125" s="124"/>
      <c r="C125" s="115"/>
      <c r="D125" s="108"/>
      <c r="E125" s="108"/>
      <c r="F125" s="108" t="s">
        <v>38</v>
      </c>
      <c r="G125" s="108"/>
      <c r="H125" s="108"/>
      <c r="I125" s="108"/>
      <c r="J125" s="125"/>
    </row>
    <row r="126" spans="2:10" ht="13.5" thickBot="1" x14ac:dyDescent="0.25">
      <c r="B126" s="124"/>
      <c r="C126" s="115"/>
      <c r="D126" s="108"/>
      <c r="E126" s="108"/>
      <c r="F126" s="108"/>
      <c r="G126" s="108"/>
      <c r="H126" s="108"/>
      <c r="I126" s="108"/>
      <c r="J126" s="125"/>
    </row>
    <row r="127" spans="2:10" x14ac:dyDescent="0.2">
      <c r="B127" s="124"/>
      <c r="C127" s="32" t="s">
        <v>146</v>
      </c>
      <c r="D127" s="108"/>
      <c r="E127" s="108" t="s">
        <v>147</v>
      </c>
      <c r="F127" s="108"/>
      <c r="G127" s="108"/>
      <c r="H127" s="108"/>
      <c r="I127" s="108"/>
      <c r="J127" s="125"/>
    </row>
    <row r="128" spans="2:10" x14ac:dyDescent="0.2">
      <c r="B128" s="124"/>
      <c r="C128" s="115"/>
      <c r="D128" s="108"/>
      <c r="E128" s="108" t="s">
        <v>148</v>
      </c>
      <c r="F128" s="108"/>
      <c r="G128" s="108"/>
      <c r="H128" s="108"/>
      <c r="I128" s="108"/>
      <c r="J128" s="125"/>
    </row>
    <row r="129" spans="2:10" ht="13.5" thickBot="1" x14ac:dyDescent="0.25">
      <c r="B129" s="124"/>
      <c r="C129" s="115"/>
      <c r="D129" s="108"/>
      <c r="E129" s="108"/>
      <c r="F129" s="108"/>
      <c r="G129" s="108"/>
      <c r="H129" s="108"/>
      <c r="I129" s="108"/>
      <c r="J129" s="125"/>
    </row>
    <row r="130" spans="2:10" x14ac:dyDescent="0.2">
      <c r="B130" s="124"/>
      <c r="C130" s="32" t="s">
        <v>62</v>
      </c>
      <c r="D130" s="108"/>
      <c r="E130" s="108" t="s">
        <v>65</v>
      </c>
      <c r="F130" s="108"/>
      <c r="G130" s="108"/>
      <c r="H130" s="108"/>
      <c r="I130" s="108"/>
      <c r="J130" s="125"/>
    </row>
    <row r="131" spans="2:10" x14ac:dyDescent="0.2">
      <c r="B131" s="124"/>
      <c r="C131" s="115"/>
      <c r="D131" s="108"/>
      <c r="E131" s="108" t="s">
        <v>66</v>
      </c>
      <c r="F131" s="108"/>
      <c r="G131" s="108"/>
      <c r="H131" s="108"/>
      <c r="I131" s="108"/>
      <c r="J131" s="125"/>
    </row>
    <row r="132" spans="2:10" x14ac:dyDescent="0.2">
      <c r="B132" s="124"/>
      <c r="C132" s="115"/>
      <c r="D132" s="108"/>
      <c r="E132" s="108" t="s">
        <v>67</v>
      </c>
      <c r="F132" s="108"/>
      <c r="G132" s="108"/>
      <c r="H132" s="108"/>
      <c r="I132" s="108"/>
      <c r="J132" s="125"/>
    </row>
    <row r="133" spans="2:10" x14ac:dyDescent="0.2">
      <c r="B133" s="124"/>
      <c r="C133" s="115"/>
      <c r="D133" s="108"/>
      <c r="E133" s="108" t="s">
        <v>68</v>
      </c>
      <c r="F133" s="108"/>
      <c r="G133" s="108"/>
      <c r="H133" s="108"/>
      <c r="I133" s="108"/>
      <c r="J133" s="125"/>
    </row>
    <row r="134" spans="2:10" ht="13.5" thickBot="1" x14ac:dyDescent="0.25">
      <c r="B134" s="124"/>
      <c r="C134" s="115"/>
      <c r="D134" s="108"/>
      <c r="E134" s="108"/>
      <c r="F134" s="108"/>
      <c r="G134" s="108"/>
      <c r="H134" s="108"/>
      <c r="I134" s="108"/>
      <c r="J134" s="125"/>
    </row>
    <row r="135" spans="2:10" x14ac:dyDescent="0.2">
      <c r="B135" s="124"/>
      <c r="C135" s="32" t="s">
        <v>157</v>
      </c>
      <c r="D135" s="108"/>
      <c r="E135" s="108" t="s">
        <v>39</v>
      </c>
      <c r="F135" s="108"/>
      <c r="G135" s="108"/>
      <c r="H135" s="108"/>
      <c r="I135" s="108"/>
      <c r="J135" s="125"/>
    </row>
    <row r="136" spans="2:10" x14ac:dyDescent="0.2">
      <c r="B136" s="124"/>
      <c r="C136" s="115"/>
      <c r="D136" s="108"/>
      <c r="E136" s="108" t="s">
        <v>40</v>
      </c>
      <c r="F136" s="108"/>
      <c r="G136" s="108"/>
      <c r="H136" s="108"/>
      <c r="I136" s="108"/>
      <c r="J136" s="125"/>
    </row>
    <row r="137" spans="2:10" ht="13.5" thickBot="1" x14ac:dyDescent="0.25">
      <c r="B137" s="124"/>
      <c r="C137" s="115"/>
      <c r="D137" s="108"/>
      <c r="E137" s="108"/>
      <c r="F137" s="108"/>
      <c r="G137" s="108"/>
      <c r="H137" s="108"/>
      <c r="I137" s="108"/>
      <c r="J137" s="125"/>
    </row>
    <row r="138" spans="2:10" x14ac:dyDescent="0.2">
      <c r="B138" s="124"/>
      <c r="C138" s="32" t="s">
        <v>114</v>
      </c>
      <c r="D138" s="108"/>
      <c r="E138" s="108" t="s">
        <v>41</v>
      </c>
      <c r="F138" s="108"/>
      <c r="G138" s="108"/>
      <c r="H138" s="108"/>
      <c r="I138" s="108"/>
      <c r="J138" s="125"/>
    </row>
    <row r="139" spans="2:10" x14ac:dyDescent="0.2">
      <c r="B139" s="124"/>
      <c r="C139" s="115"/>
      <c r="D139" s="108"/>
      <c r="E139" s="108"/>
      <c r="F139" s="108"/>
      <c r="G139" s="108"/>
      <c r="H139" s="108"/>
      <c r="I139" s="108"/>
      <c r="J139" s="125"/>
    </row>
    <row r="140" spans="2:10" x14ac:dyDescent="0.2">
      <c r="B140" s="124"/>
      <c r="C140" s="115" t="s">
        <v>42</v>
      </c>
      <c r="D140" s="108"/>
      <c r="E140" s="108" t="s">
        <v>43</v>
      </c>
      <c r="F140" s="108"/>
      <c r="G140" s="108"/>
      <c r="H140" s="108"/>
      <c r="I140" s="108"/>
      <c r="J140" s="125"/>
    </row>
    <row r="141" spans="2:10" x14ac:dyDescent="0.2">
      <c r="B141" s="124"/>
      <c r="C141" s="115"/>
      <c r="D141" s="108"/>
      <c r="E141" s="108" t="s">
        <v>158</v>
      </c>
      <c r="F141" s="108"/>
      <c r="G141" s="108"/>
      <c r="H141" s="108"/>
      <c r="I141" s="108"/>
      <c r="J141" s="125"/>
    </row>
    <row r="142" spans="2:10" x14ac:dyDescent="0.2">
      <c r="B142" s="124"/>
      <c r="C142" s="115"/>
      <c r="D142" s="108"/>
      <c r="E142" s="108" t="s">
        <v>44</v>
      </c>
      <c r="F142" s="108"/>
      <c r="G142" s="108"/>
      <c r="H142" s="108"/>
      <c r="I142" s="108"/>
      <c r="J142" s="125"/>
    </row>
    <row r="143" spans="2:10" x14ac:dyDescent="0.2">
      <c r="B143" s="124"/>
      <c r="C143" s="115"/>
      <c r="D143" s="108"/>
      <c r="E143" s="108"/>
      <c r="F143" s="108"/>
      <c r="G143" s="108"/>
      <c r="H143" s="108"/>
      <c r="I143" s="108"/>
      <c r="J143" s="125"/>
    </row>
    <row r="144" spans="2:10" x14ac:dyDescent="0.2">
      <c r="B144" s="124"/>
      <c r="C144" s="115"/>
      <c r="D144" s="108"/>
      <c r="E144" s="108" t="s">
        <v>45</v>
      </c>
      <c r="F144" s="108"/>
      <c r="G144" s="108"/>
      <c r="H144" s="108"/>
      <c r="I144" s="108"/>
      <c r="J144" s="125"/>
    </row>
    <row r="145" spans="2:10" x14ac:dyDescent="0.2">
      <c r="B145" s="124"/>
      <c r="C145" s="115"/>
      <c r="D145" s="108"/>
      <c r="E145" s="108" t="s">
        <v>213</v>
      </c>
      <c r="F145" s="108"/>
      <c r="G145" s="108"/>
      <c r="H145" s="108"/>
      <c r="I145" s="108"/>
      <c r="J145" s="125"/>
    </row>
    <row r="146" spans="2:10" x14ac:dyDescent="0.2">
      <c r="B146" s="124"/>
      <c r="C146" s="115"/>
      <c r="D146" s="108"/>
      <c r="E146" s="108" t="s">
        <v>46</v>
      </c>
      <c r="F146" s="108"/>
      <c r="G146" s="108"/>
      <c r="H146" s="108"/>
      <c r="I146" s="108"/>
      <c r="J146" s="125"/>
    </row>
    <row r="147" spans="2:10" x14ac:dyDescent="0.2">
      <c r="B147" s="124"/>
      <c r="C147" s="115"/>
      <c r="D147" s="108"/>
      <c r="E147" s="108"/>
      <c r="F147" s="108"/>
      <c r="G147" s="108"/>
      <c r="H147" s="108"/>
      <c r="I147" s="108"/>
      <c r="J147" s="125"/>
    </row>
    <row r="148" spans="2:10" x14ac:dyDescent="0.2">
      <c r="B148" s="127"/>
      <c r="C148" s="128"/>
      <c r="D148" s="129"/>
      <c r="E148" s="129"/>
      <c r="F148" s="129"/>
      <c r="G148" s="129"/>
      <c r="H148" s="129"/>
      <c r="I148" s="129"/>
      <c r="J148" s="130"/>
    </row>
  </sheetData>
  <sheetProtection algorithmName="SHA-512" hashValue="s/9JbObMcV5KRYT7QiY1EZJix7YTVUmlcnvua/JSP9unQEYD6KZesNk74pSzDx3o6dwdGY4zvNGlWp1iF40olw==" saltValue="Yyyyp4jZJsFU3yLDgxahZA==" spinCount="100000" sheet="1" objects="1" scenarios="1"/>
  <customSheetViews>
    <customSheetView guid="{BE38D6A5-1151-4AFA-A060-8C10F83778A9}" scale="115" showGridLines="0" showRowCol="0" hiddenRows="1">
      <pane ySplit="5" topLeftCell="A6" activePane="bottomLeft" state="frozenSplit"/>
      <selection pane="bottomLeft" activeCell="A6" sqref="A6"/>
      <pageMargins left="0.78740157480314965" right="0.78740157480314965" top="0.98425196850393704" bottom="0.98425196850393704" header="0.51181102362204722" footer="0.51181102362204722"/>
      <printOptions horizontalCentered="1"/>
      <pageSetup paperSize="9" scale="85" orientation="portrait" horizontalDpi="300" verticalDpi="300" r:id="rId1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  <customSheetView guid="{A128833A-608C-48E6-BD67-C07A968156EC}" scale="115" showGridLines="0" showRowCol="0" hiddenRows="1" showRuler="0">
      <pane ySplit="5" topLeftCell="A6" activePane="bottomLeft" state="frozenSplit"/>
      <selection pane="bottomLeft" activeCell="A6" sqref="A6"/>
      <pageMargins left="0.78740157480314965" right="0.78740157480314965" top="0.98425196850393704" bottom="0.98425196850393704" header="0.51181102362204722" footer="0.51181102362204722"/>
      <printOptions horizontalCentered="1"/>
      <pageSetup paperSize="9" scale="85" orientation="portrait" horizontalDpi="300" verticalDpi="300" r:id="rId2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</customSheetViews>
  <phoneticPr fontId="0" type="noConversion"/>
  <hyperlinks>
    <hyperlink ref="C138" location="N!A1" display="N!A1" xr:uid="{00000000-0004-0000-0100-000000000000}"/>
    <hyperlink ref="C135" location="Zentrale!A5" display="Zentrale!A5" xr:uid="{00000000-0004-0000-0100-000001000000}"/>
    <hyperlink ref="C130" location="Umrechnung!A1" display="Umrechnung!A1" xr:uid="{00000000-0004-0000-0100-000002000000}"/>
    <hyperlink ref="C51" location="A!A1" display="A!A1" xr:uid="{00000000-0004-0000-0100-000003000000}"/>
    <hyperlink ref="C55" location="Zeiterfassung!B1" display="Zeiterfassung!B1" xr:uid="{00000000-0004-0000-0100-000004000000}"/>
    <hyperlink ref="C127" location="Beispiel!A1" display="Beispiel!A1" xr:uid="{00000000-0004-0000-0100-000005000000}"/>
    <hyperlink ref="C3" location="Zentrale!A8" display="Zur Zentrale" xr:uid="{00000000-0004-0000-0100-000006000000}"/>
    <hyperlink ref="H3" location="Zeiterfassung!B1" display="Zeiterfassung!B1" xr:uid="{00000000-0004-0000-0100-000007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horizontalDpi="300" verticalDpi="300" r:id="rId3"/>
  <headerFooter alignWithMargins="0">
    <oddHeader>&amp;C&amp;"Calibri,Standard"Diese Datei wird mit XZ200 "Professionelle Zeiterfassung in einfachen Tabellen" ungeschützt ausgeliefert.</oddHeader>
    <oddFooter>&amp;C&amp;"Calibri,Standard"&amp;A Seite &amp;P/&amp;N   © Auvista Verlag München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showGridLines="0" showRowColHeaders="0" zoomScale="135" workbookViewId="0"/>
  </sheetViews>
  <sheetFormatPr baseColWidth="10" defaultRowHeight="12.75" x14ac:dyDescent="0.2"/>
  <cols>
    <col min="1" max="1" width="12" style="31"/>
    <col min="2" max="2" width="2.83203125" style="92" customWidth="1"/>
    <col min="3" max="3" width="11.1640625" style="31" customWidth="1"/>
    <col min="4" max="4" width="2.83203125" style="31" customWidth="1"/>
    <col min="5" max="5" width="40.83203125" style="31" customWidth="1"/>
    <col min="6" max="16384" width="12" style="31"/>
  </cols>
  <sheetData>
    <row r="1" spans="1:10" x14ac:dyDescent="0.2">
      <c r="A1" s="25" t="s">
        <v>187</v>
      </c>
      <c r="C1" s="39" t="s">
        <v>154</v>
      </c>
    </row>
    <row r="2" spans="1:10" ht="6" customHeight="1" x14ac:dyDescent="0.2">
      <c r="B2" s="34" t="s">
        <v>167</v>
      </c>
      <c r="C2" s="95"/>
      <c r="D2" s="95"/>
      <c r="E2" s="95"/>
      <c r="F2" s="95"/>
      <c r="G2" s="96"/>
      <c r="H2" s="93"/>
      <c r="I2" s="93"/>
      <c r="J2" s="93"/>
    </row>
    <row r="3" spans="1:10" x14ac:dyDescent="0.2">
      <c r="B3" s="97"/>
      <c r="C3" s="280"/>
      <c r="D3" s="9"/>
      <c r="E3" s="9"/>
      <c r="F3" s="98"/>
      <c r="G3" s="99"/>
      <c r="H3" s="93"/>
      <c r="I3" s="93"/>
      <c r="J3" s="93"/>
    </row>
    <row r="4" spans="1:10" ht="51" customHeight="1" x14ac:dyDescent="0.2">
      <c r="B4" s="97"/>
      <c r="C4" s="9"/>
      <c r="D4" s="9"/>
      <c r="E4" s="100" t="s">
        <v>47</v>
      </c>
      <c r="F4" s="9"/>
      <c r="G4" s="99"/>
      <c r="H4" s="93"/>
      <c r="I4" s="93"/>
      <c r="J4" s="93"/>
    </row>
    <row r="5" spans="1:10" x14ac:dyDescent="0.2">
      <c r="B5" s="97"/>
      <c r="C5" s="9"/>
      <c r="D5" s="9"/>
      <c r="E5" s="101"/>
      <c r="F5" s="9"/>
      <c r="G5" s="99"/>
      <c r="H5" s="93"/>
      <c r="I5" s="93"/>
      <c r="J5" s="93"/>
    </row>
    <row r="6" spans="1:10" x14ac:dyDescent="0.2">
      <c r="B6" s="97"/>
      <c r="C6" s="102" t="s">
        <v>48</v>
      </c>
      <c r="D6" s="103" t="s">
        <v>49</v>
      </c>
      <c r="E6" s="293" t="s">
        <v>161</v>
      </c>
      <c r="F6" s="9"/>
      <c r="G6" s="99"/>
      <c r="H6" s="93"/>
      <c r="I6" s="93"/>
      <c r="J6" s="93"/>
    </row>
    <row r="7" spans="1:10" x14ac:dyDescent="0.2">
      <c r="B7" s="97"/>
      <c r="C7" s="102" t="s">
        <v>50</v>
      </c>
      <c r="D7" s="103" t="s">
        <v>49</v>
      </c>
      <c r="E7" s="294" t="s">
        <v>162</v>
      </c>
      <c r="F7" s="9"/>
      <c r="G7" s="99"/>
      <c r="H7" s="93"/>
      <c r="I7" s="93"/>
      <c r="J7" s="93"/>
    </row>
    <row r="8" spans="1:10" x14ac:dyDescent="0.2">
      <c r="B8" s="97"/>
      <c r="C8" s="102"/>
      <c r="D8" s="103"/>
      <c r="E8" s="103"/>
      <c r="F8" s="9"/>
      <c r="G8" s="99"/>
      <c r="H8" s="93"/>
      <c r="I8" s="93"/>
      <c r="J8" s="93"/>
    </row>
    <row r="9" spans="1:10" x14ac:dyDescent="0.2">
      <c r="B9" s="97"/>
      <c r="C9" s="102"/>
      <c r="D9" s="103"/>
      <c r="E9" s="103"/>
      <c r="F9" s="9"/>
      <c r="G9" s="99"/>
      <c r="H9" s="93"/>
      <c r="I9" s="93"/>
      <c r="J9" s="93"/>
    </row>
    <row r="10" spans="1:10" x14ac:dyDescent="0.2">
      <c r="B10" s="97"/>
      <c r="C10" s="102"/>
      <c r="D10" s="103"/>
      <c r="E10" s="103"/>
      <c r="F10" s="9"/>
      <c r="G10" s="99"/>
      <c r="H10" s="93"/>
      <c r="I10" s="93"/>
      <c r="J10" s="93"/>
    </row>
    <row r="11" spans="1:10" x14ac:dyDescent="0.2">
      <c r="B11" s="97"/>
      <c r="C11" s="9"/>
      <c r="D11" s="9"/>
      <c r="E11" s="9"/>
      <c r="F11" s="9"/>
      <c r="G11" s="99"/>
      <c r="H11" s="93"/>
      <c r="I11" s="93"/>
      <c r="J11" s="93"/>
    </row>
    <row r="12" spans="1:10" x14ac:dyDescent="0.2">
      <c r="B12" s="97"/>
      <c r="C12" s="9"/>
      <c r="D12" s="9"/>
      <c r="E12" s="9"/>
      <c r="F12" s="9"/>
      <c r="G12" s="99"/>
      <c r="H12" s="93"/>
      <c r="I12" s="93"/>
      <c r="J12" s="93"/>
    </row>
    <row r="13" spans="1:10" x14ac:dyDescent="0.2">
      <c r="B13" s="97"/>
      <c r="C13" s="9"/>
      <c r="D13" s="9"/>
      <c r="E13" s="9"/>
      <c r="F13" s="9"/>
      <c r="G13" s="99"/>
      <c r="H13" s="93"/>
      <c r="I13" s="93"/>
      <c r="J13" s="93"/>
    </row>
    <row r="14" spans="1:10" x14ac:dyDescent="0.2">
      <c r="B14" s="104"/>
      <c r="C14" s="105"/>
      <c r="D14" s="105"/>
      <c r="E14" s="105"/>
      <c r="F14" s="105"/>
      <c r="G14" s="106"/>
      <c r="H14" s="93"/>
      <c r="I14" s="93"/>
      <c r="J14" s="93"/>
    </row>
    <row r="15" spans="1:10" x14ac:dyDescent="0.2">
      <c r="B15" s="94"/>
      <c r="C15" s="93"/>
      <c r="D15" s="93"/>
      <c r="E15" s="93"/>
      <c r="F15" s="93"/>
      <c r="G15" s="93"/>
      <c r="H15" s="93"/>
      <c r="I15" s="93"/>
      <c r="J15" s="93"/>
    </row>
    <row r="16" spans="1:10" x14ac:dyDescent="0.2">
      <c r="B16" s="94"/>
      <c r="C16" s="93"/>
      <c r="D16" s="93"/>
      <c r="E16" s="93"/>
      <c r="F16" s="93"/>
      <c r="G16" s="93"/>
      <c r="H16" s="93"/>
      <c r="I16" s="93"/>
      <c r="J16" s="93"/>
    </row>
    <row r="17" spans="2:10" x14ac:dyDescent="0.2">
      <c r="B17" s="94"/>
      <c r="C17" s="93"/>
      <c r="D17" s="93"/>
      <c r="E17" s="93"/>
      <c r="F17" s="93"/>
      <c r="G17" s="93"/>
      <c r="H17" s="93"/>
      <c r="I17" s="93"/>
      <c r="J17" s="93"/>
    </row>
    <row r="18" spans="2:10" x14ac:dyDescent="0.2">
      <c r="B18" s="94"/>
      <c r="C18" s="93"/>
      <c r="D18" s="93"/>
      <c r="E18" s="93"/>
      <c r="F18" s="93"/>
      <c r="G18" s="93"/>
      <c r="H18" s="93"/>
      <c r="I18" s="93"/>
      <c r="J18" s="93"/>
    </row>
    <row r="19" spans="2:10" x14ac:dyDescent="0.2">
      <c r="B19" s="94"/>
      <c r="C19" s="93"/>
      <c r="D19" s="93"/>
      <c r="E19" s="93"/>
      <c r="F19" s="93"/>
      <c r="G19" s="93"/>
      <c r="H19" s="93"/>
      <c r="I19" s="93"/>
      <c r="J19" s="93"/>
    </row>
    <row r="20" spans="2:10" x14ac:dyDescent="0.2">
      <c r="B20" s="94"/>
      <c r="C20" s="93"/>
      <c r="D20" s="93"/>
      <c r="E20" s="93"/>
      <c r="F20" s="93"/>
      <c r="G20" s="93"/>
      <c r="H20" s="93"/>
      <c r="I20" s="93"/>
      <c r="J20" s="93"/>
    </row>
    <row r="21" spans="2:10" x14ac:dyDescent="0.2">
      <c r="B21" s="94"/>
      <c r="C21" s="93"/>
      <c r="D21" s="93"/>
      <c r="E21" s="93"/>
      <c r="F21" s="93"/>
      <c r="G21" s="93"/>
      <c r="H21" s="93"/>
      <c r="I21" s="93"/>
      <c r="J21" s="93"/>
    </row>
    <row r="22" spans="2:10" x14ac:dyDescent="0.2">
      <c r="B22" s="94"/>
      <c r="C22" s="93"/>
      <c r="D22" s="93"/>
      <c r="E22" s="93"/>
      <c r="F22" s="93"/>
      <c r="G22" s="93"/>
      <c r="H22" s="93"/>
      <c r="I22" s="93"/>
      <c r="J22" s="93"/>
    </row>
  </sheetData>
  <sheetProtection algorithmName="SHA-512" hashValue="bcUyo0lMqJbcc2PWkSpL/fv/OiQQLoJiT3yCk7xDMNw4zX01qu0Dw1YwKAB3CMrMPhsY5jMRotHdhuSH8T4zdQ==" saltValue="AV8XdhLl9fW+t12XmRBx1g==" spinCount="100000" sheet="1" objects="1" scenarios="1"/>
  <customSheetViews>
    <customSheetView guid="{BE38D6A5-1151-4AFA-A060-8C10F83778A9}" scale="135" showRowCol="0">
      <pageMargins left="0.78740157480314965" right="0.78740157480314965" top="0.98425196850393704" bottom="0.98425196850393704" header="0.51181102362204722" footer="0.51181102362204722"/>
      <pageSetup paperSize="9" scale="85" orientation="portrait" horizontalDpi="300" verticalDpi="300" r:id="rId1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  <customSheetView guid="{A128833A-608C-48E6-BD67-C07A968156EC}" scale="135" showRowCol="0" showRuler="0">
      <pageMargins left="0.78740157480314965" right="0.78740157480314965" top="0.98425196850393704" bottom="0.98425196850393704" header="0.51181102362204722" footer="0.51181102362204722"/>
      <pageSetup paperSize="9" scale="85" orientation="portrait" horizontalDpi="300" verticalDpi="300" r:id="rId2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</customSheetViews>
  <phoneticPr fontId="0" type="noConversion"/>
  <hyperlinks>
    <hyperlink ref="C1" location="Zentrale!A8" display="Zur Zentrale" xr:uid="{00000000-0004-0000-02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horizontalDpi="300" verticalDpi="300" r:id="rId3"/>
  <headerFooter alignWithMargins="0">
    <oddFooter>&amp;R&amp;"Calibri,Standard"© Auvista Verlag München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8"/>
  <sheetViews>
    <sheetView showGridLines="0" showRowColHeaders="0" workbookViewId="0">
      <pane ySplit="6" topLeftCell="A8" activePane="bottomLeft" state="frozenSplit"/>
      <selection pane="bottomLeft" activeCell="D9" sqref="D9"/>
    </sheetView>
  </sheetViews>
  <sheetFormatPr baseColWidth="10" defaultRowHeight="12.75" x14ac:dyDescent="0.2"/>
  <cols>
    <col min="1" max="1" width="5" style="108" customWidth="1"/>
    <col min="2" max="2" width="10.83203125" style="164" customWidth="1"/>
    <col min="3" max="3" width="1.83203125" style="164" customWidth="1"/>
    <col min="4" max="4" width="30.83203125" style="164" customWidth="1"/>
    <col min="5" max="6" width="9.83203125" style="108" customWidth="1"/>
    <col min="7" max="7" width="1.83203125" style="108" customWidth="1"/>
    <col min="8" max="8" width="7.83203125" style="108" customWidth="1"/>
    <col min="9" max="9" width="1.83203125" style="108" customWidth="1"/>
    <col min="10" max="11" width="9.83203125" style="108" customWidth="1"/>
    <col min="12" max="12" width="1.83203125" style="108" customWidth="1"/>
    <col min="13" max="13" width="7.83203125" style="108" customWidth="1"/>
    <col min="14" max="14" width="1.83203125" style="108" customWidth="1"/>
    <col min="15" max="15" width="10.83203125" style="108" customWidth="1"/>
    <col min="16" max="16" width="1.83203125" style="108" customWidth="1"/>
    <col min="17" max="17" width="8.83203125" style="108" customWidth="1"/>
    <col min="18" max="18" width="1.83203125" style="108" customWidth="1"/>
    <col min="19" max="19" width="8.83203125" style="108" customWidth="1"/>
    <col min="20" max="20" width="1.83203125" style="108" customWidth="1"/>
    <col min="21" max="21" width="7" style="119" customWidth="1"/>
    <col min="22" max="22" width="8.83203125" style="108" customWidth="1"/>
    <col min="23" max="23" width="2.5" style="108" customWidth="1"/>
    <col min="24" max="24" width="2.83203125" style="108" customWidth="1"/>
    <col min="25" max="16384" width="12" style="108"/>
  </cols>
  <sheetData>
    <row r="1" spans="1:24" ht="18.75" thickBot="1" x14ac:dyDescent="0.3">
      <c r="A1" s="235" t="s">
        <v>1</v>
      </c>
      <c r="B1" s="236"/>
      <c r="C1" s="237"/>
      <c r="D1" s="272" t="str">
        <f>IF(A!E6="","",A!E6)</f>
        <v>Firmenname AG</v>
      </c>
      <c r="E1" s="95"/>
      <c r="F1" s="95"/>
      <c r="G1" s="95"/>
      <c r="H1" s="238"/>
      <c r="I1" s="95"/>
      <c r="J1" s="239"/>
      <c r="K1" s="239"/>
      <c r="L1" s="95"/>
      <c r="M1" s="238"/>
      <c r="N1" s="95"/>
      <c r="O1" s="238"/>
      <c r="P1" s="238"/>
      <c r="Q1" s="238"/>
      <c r="R1" s="238"/>
      <c r="S1" s="238"/>
      <c r="T1" s="238"/>
      <c r="U1" s="238"/>
      <c r="V1" s="95"/>
      <c r="W1" s="95"/>
      <c r="X1" s="96"/>
    </row>
    <row r="2" spans="1:24" ht="15" thickBot="1" x14ac:dyDescent="0.25">
      <c r="A2" s="240"/>
      <c r="B2" s="32" t="s">
        <v>157</v>
      </c>
      <c r="C2" s="131"/>
      <c r="D2" s="273" t="str">
        <f>IF(A!E7="","",A!E7)</f>
        <v>Mitarbeitername</v>
      </c>
      <c r="E2" s="9"/>
      <c r="F2" s="241" t="str">
        <f ca="1">IF(TODAY()&gt;46389,"Testdatum ist abgelaufen. Die unbegrenzte Originaldatei kann auf Auvista.de mit XZ200 für € 39 erworben werden!","")</f>
        <v/>
      </c>
      <c r="G2" s="9"/>
      <c r="H2" s="242"/>
      <c r="I2" s="9"/>
      <c r="J2" s="243"/>
      <c r="K2" s="243"/>
      <c r="L2" s="9"/>
      <c r="M2" s="242"/>
      <c r="N2" s="9"/>
      <c r="O2" s="242"/>
      <c r="P2" s="9"/>
      <c r="Q2" s="244"/>
      <c r="R2" s="9"/>
      <c r="S2" s="242"/>
      <c r="T2" s="9"/>
      <c r="U2" s="102"/>
      <c r="V2" s="9"/>
      <c r="W2" s="9"/>
      <c r="X2" s="99"/>
    </row>
    <row r="3" spans="1:24" ht="13.5" thickBot="1" x14ac:dyDescent="0.25">
      <c r="A3" s="240"/>
      <c r="B3" s="131"/>
      <c r="C3" s="131"/>
      <c r="D3" s="274">
        <f>IF(B13="","",B13)</f>
        <v>46179</v>
      </c>
      <c r="E3" s="245"/>
      <c r="F3" s="245"/>
      <c r="G3" s="245"/>
      <c r="H3" s="246"/>
      <c r="I3" s="246" t="s">
        <v>71</v>
      </c>
      <c r="J3" s="132">
        <v>46174</v>
      </c>
      <c r="K3" s="133"/>
      <c r="L3" s="133" t="s">
        <v>72</v>
      </c>
      <c r="M3" s="132">
        <v>46203</v>
      </c>
      <c r="N3" s="245"/>
      <c r="O3" s="246"/>
      <c r="P3" s="246" t="s">
        <v>73</v>
      </c>
      <c r="Q3" s="134">
        <v>0.33333333333333331</v>
      </c>
      <c r="R3" s="245" t="s">
        <v>74</v>
      </c>
      <c r="S3" s="135"/>
      <c r="T3" s="245"/>
      <c r="U3" s="246"/>
      <c r="V3" s="9"/>
      <c r="W3" s="9"/>
      <c r="X3" s="99"/>
    </row>
    <row r="4" spans="1:24" ht="13.5" thickBot="1" x14ac:dyDescent="0.25">
      <c r="A4" s="240"/>
      <c r="B4" s="32" t="s">
        <v>156</v>
      </c>
      <c r="C4" s="131"/>
      <c r="D4" s="131"/>
      <c r="E4" s="9"/>
      <c r="F4" s="9"/>
      <c r="G4" s="9"/>
      <c r="H4" s="102"/>
      <c r="I4" s="102"/>
      <c r="J4" s="102"/>
      <c r="K4" s="102"/>
      <c r="L4" s="102"/>
      <c r="M4" s="102"/>
      <c r="N4" s="102"/>
      <c r="O4" s="102"/>
      <c r="P4" s="102" t="s">
        <v>168</v>
      </c>
      <c r="Q4" s="136">
        <v>0</v>
      </c>
      <c r="R4" s="247" t="s">
        <v>186</v>
      </c>
      <c r="S4" s="248"/>
      <c r="T4" s="9"/>
      <c r="U4" s="102"/>
      <c r="V4" s="9"/>
      <c r="W4" s="9"/>
      <c r="X4" s="99"/>
    </row>
    <row r="5" spans="1:24" x14ac:dyDescent="0.2">
      <c r="A5" s="240"/>
      <c r="B5" s="137"/>
      <c r="C5" s="131"/>
      <c r="D5" s="131"/>
      <c r="E5" s="249"/>
      <c r="F5" s="249"/>
      <c r="G5" s="249"/>
      <c r="H5" s="250"/>
      <c r="I5" s="250"/>
      <c r="J5" s="250"/>
      <c r="K5" s="250"/>
      <c r="L5" s="250"/>
      <c r="M5" s="251" t="str">
        <f>M43</f>
        <v>Gesamtleistung im Abrechnungszeitraum in Std:Min =</v>
      </c>
      <c r="N5" s="252"/>
      <c r="O5" s="253">
        <f ca="1">O43</f>
        <v>0.31249999999999994</v>
      </c>
      <c r="P5" s="138"/>
      <c r="Q5" s="138"/>
      <c r="R5" s="139"/>
      <c r="S5" s="139"/>
      <c r="T5" s="9"/>
      <c r="U5" s="102"/>
      <c r="V5" s="9"/>
      <c r="W5" s="9"/>
      <c r="X5" s="99"/>
    </row>
    <row r="6" spans="1:24" ht="23.25" thickBot="1" x14ac:dyDescent="0.25">
      <c r="A6" s="254"/>
      <c r="B6" s="131"/>
      <c r="C6" s="140"/>
      <c r="D6" s="131"/>
      <c r="E6" s="103" t="s">
        <v>51</v>
      </c>
      <c r="F6" s="103" t="s">
        <v>52</v>
      </c>
      <c r="G6" s="168"/>
      <c r="H6" s="170" t="s">
        <v>70</v>
      </c>
      <c r="I6" s="9"/>
      <c r="J6" s="103" t="s">
        <v>51</v>
      </c>
      <c r="K6" s="103" t="s">
        <v>52</v>
      </c>
      <c r="L6" s="168"/>
      <c r="M6" s="170" t="s">
        <v>70</v>
      </c>
      <c r="N6" s="9"/>
      <c r="O6" s="255" t="s">
        <v>53</v>
      </c>
      <c r="P6" s="9"/>
      <c r="Q6" s="255" t="s">
        <v>54</v>
      </c>
      <c r="R6" s="9"/>
      <c r="S6" s="255" t="s">
        <v>55</v>
      </c>
      <c r="T6" s="9"/>
      <c r="U6" s="256" t="s">
        <v>36</v>
      </c>
      <c r="V6" s="9"/>
      <c r="W6" s="9"/>
      <c r="X6" s="99"/>
    </row>
    <row r="7" spans="1:24" ht="15.75" thickBot="1" x14ac:dyDescent="0.3">
      <c r="A7" s="257" t="s">
        <v>167</v>
      </c>
      <c r="B7" s="141" t="s">
        <v>23</v>
      </c>
      <c r="C7" s="142"/>
      <c r="D7" s="142" t="s">
        <v>215</v>
      </c>
      <c r="E7" s="143">
        <v>0.3125</v>
      </c>
      <c r="F7" s="144">
        <v>0.4861111111111111</v>
      </c>
      <c r="G7" s="145"/>
      <c r="H7" s="146">
        <v>5.5555555555555552E-2</v>
      </c>
      <c r="I7" s="147"/>
      <c r="J7" s="144">
        <v>0.50347222222222221</v>
      </c>
      <c r="K7" s="144">
        <v>0.75347222222222221</v>
      </c>
      <c r="L7" s="148"/>
      <c r="M7" s="146">
        <v>2.7777777777777776E-2</v>
      </c>
      <c r="N7" s="149"/>
      <c r="O7" s="144">
        <f>SUM((F7-E7)-H7+(K7-J7)-M7)</f>
        <v>0.34027777777777779</v>
      </c>
      <c r="P7" s="148"/>
      <c r="Q7" s="150">
        <f>IF(O7=0,"",SUM(O7-Q3))</f>
        <v>6.9444444444444753E-3</v>
      </c>
      <c r="R7" s="151"/>
      <c r="S7" s="150">
        <f>IF(Q7="","",Q7)</f>
        <v>6.9444444444444753E-3</v>
      </c>
      <c r="T7" s="151"/>
      <c r="U7" s="152" t="str">
        <f>IF(S7="","",IF(S7&lt;0,"= Minus","= Plus"))</f>
        <v>= Plus</v>
      </c>
      <c r="V7" s="153">
        <f>IF(S7="","",MOD(ABS(S7),60))</f>
        <v>6.9444444444444753E-3</v>
      </c>
      <c r="W7" s="154" t="str">
        <f>IF(S7="","","h")</f>
        <v>h</v>
      </c>
      <c r="X7" s="99"/>
    </row>
    <row r="8" spans="1:24" x14ac:dyDescent="0.2">
      <c r="A8" s="258" t="s">
        <v>56</v>
      </c>
      <c r="B8" s="155">
        <f>IF(J3="","",J3)</f>
        <v>46174</v>
      </c>
      <c r="C8" s="156"/>
      <c r="D8" s="197" t="s">
        <v>224</v>
      </c>
      <c r="E8" s="198">
        <v>0.3125</v>
      </c>
      <c r="F8" s="199">
        <v>0.66666666666666663</v>
      </c>
      <c r="G8" s="184"/>
      <c r="H8" s="206">
        <v>4.1666666666666664E-2</v>
      </c>
      <c r="I8" s="185"/>
      <c r="J8" s="209"/>
      <c r="K8" s="199"/>
      <c r="L8" s="186"/>
      <c r="M8" s="206"/>
      <c r="N8" s="157"/>
      <c r="O8" s="158">
        <f t="shared" ref="O8:O15" si="0">IF(COUNTA(E8:M8)&lt;1,"",IF(OR(COUNTA(E8,F8,J8,K8)=1,COUNTA(E8,F8,J8,K8)=3),"geht?",SUM((F8-E8)-H8+(K8-J8)-M8)))</f>
        <v>0.31249999999999994</v>
      </c>
      <c r="P8" s="103"/>
      <c r="Q8" s="159">
        <f>IF(COUNTA(E8:M8)&lt;1,"",IF(OR(COUNTA(E8,F8,J8,K8)=1,COUNTA(E8,F8,J8,K8)=3),"",SUM(O8-Q$3)))</f>
        <v>-2.083333333333337E-2</v>
      </c>
      <c r="R8" s="9"/>
      <c r="S8" s="159">
        <f>IF(Q8="","",SUM(Q8)+Q4/24)</f>
        <v>-2.083333333333337E-2</v>
      </c>
      <c r="T8" s="9"/>
      <c r="U8" s="259" t="str">
        <f>IF(S8="","",IF(S8&lt;0,"= Minus","= Plus"))</f>
        <v>= Minus</v>
      </c>
      <c r="V8" s="260">
        <f>IF(S8="","",MOD(ABS(S8),60))</f>
        <v>2.083333333333337E-2</v>
      </c>
      <c r="W8" s="9" t="str">
        <f>IF(S8="","","h")</f>
        <v>h</v>
      </c>
      <c r="X8" s="99"/>
    </row>
    <row r="9" spans="1:24" x14ac:dyDescent="0.2">
      <c r="A9" s="258">
        <v>2</v>
      </c>
      <c r="B9" s="155">
        <f>IF(B8="","",SUM(B8+1))</f>
        <v>46175</v>
      </c>
      <c r="C9" s="160"/>
      <c r="D9" s="200"/>
      <c r="E9" s="201"/>
      <c r="F9" s="202"/>
      <c r="G9" s="184"/>
      <c r="H9" s="207"/>
      <c r="I9" s="185"/>
      <c r="J9" s="210"/>
      <c r="K9" s="202"/>
      <c r="L9" s="186"/>
      <c r="M9" s="207"/>
      <c r="N9" s="157"/>
      <c r="O9" s="158" t="str">
        <f t="shared" si="0"/>
        <v/>
      </c>
      <c r="P9" s="103"/>
      <c r="Q9" s="159" t="str">
        <f>IF(COUNTA(E9:M9)&lt;1,"",IF(OR(COUNTA(E9,F9,J9,K9)=1,COUNTA(E9,F9,J9,K9)=3),"",SUM(O9-Q$3)))</f>
        <v/>
      </c>
      <c r="R9" s="9"/>
      <c r="S9" s="159" t="str">
        <f>IF(Q9="","",SUM(Q$8:Q9,Q$4/24))</f>
        <v/>
      </c>
      <c r="T9" s="9"/>
      <c r="U9" s="259" t="str">
        <f>IF(S9="","",IF(S9&lt;0,"= Minus","= Plus"))</f>
        <v/>
      </c>
      <c r="V9" s="260" t="str">
        <f>IF(S9="","",MOD(ABS(S9),60))</f>
        <v/>
      </c>
      <c r="W9" s="9" t="str">
        <f>IF(S9="","","h")</f>
        <v/>
      </c>
      <c r="X9" s="99"/>
    </row>
    <row r="10" spans="1:24" ht="12.75" customHeight="1" x14ac:dyDescent="0.2">
      <c r="A10" s="258">
        <v>3</v>
      </c>
      <c r="B10" s="155">
        <f>IF(B9="","",IF(B9=M3,"",SUM(B9+1)))</f>
        <v>46176</v>
      </c>
      <c r="C10" s="160"/>
      <c r="D10" s="200"/>
      <c r="E10" s="201"/>
      <c r="F10" s="202"/>
      <c r="G10" s="184"/>
      <c r="H10" s="207"/>
      <c r="I10" s="185"/>
      <c r="J10" s="210"/>
      <c r="K10" s="202"/>
      <c r="L10" s="186"/>
      <c r="M10" s="207"/>
      <c r="N10" s="157"/>
      <c r="O10" s="158" t="str">
        <f t="shared" si="0"/>
        <v/>
      </c>
      <c r="P10" s="103"/>
      <c r="Q10" s="159" t="str">
        <f ca="1">IF(TODAY()&gt;46390,"",IF(COUNTA(E10:M10)&lt;1,"",IF(OR(COUNTA(E10,F10,J10,K10)=1,COUNTA(E10,F10,J10,K10)=3),"",SUM(O10-Q$3))))</f>
        <v/>
      </c>
      <c r="R10" s="9"/>
      <c r="S10" s="159" t="str">
        <f ca="1">IF(Q10="","",SUM(Q$8:Q10,Q$4/24))</f>
        <v/>
      </c>
      <c r="T10" s="9"/>
      <c r="U10" s="259" t="str">
        <f t="shared" ref="U10:U37" ca="1" si="1">IF(S10="","",IF(S10&lt;0,"= Minus","= Plus"))</f>
        <v/>
      </c>
      <c r="V10" s="260" t="str">
        <f ca="1">IF(S10="","",MOD(ABS(S10),60))</f>
        <v/>
      </c>
      <c r="W10" s="9" t="str">
        <f ca="1">IF(S10="","","h")</f>
        <v/>
      </c>
      <c r="X10" s="99"/>
    </row>
    <row r="11" spans="1:24" x14ac:dyDescent="0.2">
      <c r="A11" s="258">
        <v>4</v>
      </c>
      <c r="B11" s="155">
        <f>IF(B10="","",IF(B10=M3,"",SUM(B10+1)))</f>
        <v>46177</v>
      </c>
      <c r="C11" s="160"/>
      <c r="D11" s="200"/>
      <c r="E11" s="201"/>
      <c r="F11" s="202"/>
      <c r="G11" s="184"/>
      <c r="H11" s="207"/>
      <c r="I11" s="185"/>
      <c r="J11" s="210"/>
      <c r="K11" s="202"/>
      <c r="L11" s="186"/>
      <c r="M11" s="207"/>
      <c r="N11" s="157"/>
      <c r="O11" s="158" t="str">
        <f t="shared" si="0"/>
        <v/>
      </c>
      <c r="P11" s="103"/>
      <c r="Q11" s="159" t="str">
        <f ca="1">IF(TODAY()&gt;46391,"",IF(COUNTA(E11:M11)&lt;1,"",IF(OR(COUNTA(E11,F11,J11,K11)=1,COUNTA(E11,F11,J11,K11)=3),"",SUM(O11-Q$3))))</f>
        <v/>
      </c>
      <c r="R11" s="9"/>
      <c r="S11" s="159" t="str">
        <f ca="1">IF(Q11="","",SUM(Q$8:Q11,Q$4/24))</f>
        <v/>
      </c>
      <c r="T11" s="9"/>
      <c r="U11" s="259" t="str">
        <f t="shared" ca="1" si="1"/>
        <v/>
      </c>
      <c r="V11" s="260" t="str">
        <f t="shared" ref="V11:V37" ca="1" si="2">IF(S11="","",MOD(ABS(S11),60))</f>
        <v/>
      </c>
      <c r="W11" s="9" t="str">
        <f t="shared" ref="W11:W37" ca="1" si="3">IF(S11="","","h")</f>
        <v/>
      </c>
      <c r="X11" s="99"/>
    </row>
    <row r="12" spans="1:24" x14ac:dyDescent="0.2">
      <c r="A12" s="258">
        <v>5</v>
      </c>
      <c r="B12" s="155">
        <f>IF(B11="","",IF(B11=M3,"",SUM(B11+1)))</f>
        <v>46178</v>
      </c>
      <c r="C12" s="160"/>
      <c r="D12" s="200"/>
      <c r="E12" s="201"/>
      <c r="F12" s="202"/>
      <c r="G12" s="184"/>
      <c r="H12" s="207"/>
      <c r="I12" s="185"/>
      <c r="J12" s="210"/>
      <c r="K12" s="202"/>
      <c r="L12" s="186"/>
      <c r="M12" s="207"/>
      <c r="N12" s="157"/>
      <c r="O12" s="158" t="str">
        <f t="shared" si="0"/>
        <v/>
      </c>
      <c r="P12" s="103"/>
      <c r="Q12" s="159" t="str">
        <f t="shared" ref="Q11:Q38" ca="1" si="4">IF(TODAY()&gt;46390,"",IF(COUNTA(E12:M12)&lt;1,"",IF(OR(COUNTA(E12,F12,J12,K12)=1,COUNTA(E12,F12,J12,K12)=3),"",SUM(O12-Q$3))))</f>
        <v/>
      </c>
      <c r="R12" s="9"/>
      <c r="S12" s="159" t="str">
        <f ca="1">IF(Q12="","",SUM(Q$8:Q12,Q$4/24))</f>
        <v/>
      </c>
      <c r="T12" s="9"/>
      <c r="U12" s="259" t="str">
        <f t="shared" ca="1" si="1"/>
        <v/>
      </c>
      <c r="V12" s="260" t="str">
        <f t="shared" ca="1" si="2"/>
        <v/>
      </c>
      <c r="W12" s="9" t="str">
        <f t="shared" ca="1" si="3"/>
        <v/>
      </c>
      <c r="X12" s="99"/>
    </row>
    <row r="13" spans="1:24" x14ac:dyDescent="0.2">
      <c r="A13" s="258">
        <v>6</v>
      </c>
      <c r="B13" s="155">
        <f>IF(B12="","",IF(B12=M3,"",SUM(B12+1)))</f>
        <v>46179</v>
      </c>
      <c r="C13" s="160"/>
      <c r="D13" s="200"/>
      <c r="E13" s="201"/>
      <c r="F13" s="202"/>
      <c r="G13" s="184"/>
      <c r="H13" s="207"/>
      <c r="I13" s="185"/>
      <c r="J13" s="210"/>
      <c r="K13" s="202"/>
      <c r="L13" s="186"/>
      <c r="M13" s="207"/>
      <c r="N13" s="157"/>
      <c r="O13" s="158" t="str">
        <f t="shared" si="0"/>
        <v/>
      </c>
      <c r="P13" s="103"/>
      <c r="Q13" s="159" t="str">
        <f t="shared" ca="1" si="4"/>
        <v/>
      </c>
      <c r="R13" s="9"/>
      <c r="S13" s="159" t="str">
        <f ca="1">IF(Q13="","",SUM(Q$8:Q13,Q$4/24))</f>
        <v/>
      </c>
      <c r="T13" s="9"/>
      <c r="U13" s="259" t="str">
        <f t="shared" ca="1" si="1"/>
        <v/>
      </c>
      <c r="V13" s="260" t="str">
        <f t="shared" ca="1" si="2"/>
        <v/>
      </c>
      <c r="W13" s="9" t="str">
        <f t="shared" ca="1" si="3"/>
        <v/>
      </c>
      <c r="X13" s="99"/>
    </row>
    <row r="14" spans="1:24" x14ac:dyDescent="0.2">
      <c r="A14" s="258">
        <v>7</v>
      </c>
      <c r="B14" s="155">
        <f>IF(B13="","",IF(B13=M3,"",SUM(B13+1)))</f>
        <v>46180</v>
      </c>
      <c r="C14" s="160"/>
      <c r="D14" s="200"/>
      <c r="E14" s="201"/>
      <c r="F14" s="202"/>
      <c r="G14" s="184"/>
      <c r="H14" s="207"/>
      <c r="I14" s="185"/>
      <c r="J14" s="210"/>
      <c r="K14" s="202"/>
      <c r="L14" s="186"/>
      <c r="M14" s="207"/>
      <c r="N14" s="157"/>
      <c r="O14" s="158" t="str">
        <f t="shared" si="0"/>
        <v/>
      </c>
      <c r="P14" s="103"/>
      <c r="Q14" s="159" t="str">
        <f t="shared" ca="1" si="4"/>
        <v/>
      </c>
      <c r="R14" s="9"/>
      <c r="S14" s="159" t="str">
        <f ca="1">IF(Q14="","",SUM(Q$8:Q14,Q$4/24))</f>
        <v/>
      </c>
      <c r="T14" s="9"/>
      <c r="U14" s="259" t="str">
        <f t="shared" ca="1" si="1"/>
        <v/>
      </c>
      <c r="V14" s="260" t="str">
        <f t="shared" ca="1" si="2"/>
        <v/>
      </c>
      <c r="W14" s="9" t="str">
        <f t="shared" ca="1" si="3"/>
        <v/>
      </c>
      <c r="X14" s="99"/>
    </row>
    <row r="15" spans="1:24" x14ac:dyDescent="0.2">
      <c r="A15" s="258">
        <v>8</v>
      </c>
      <c r="B15" s="155">
        <f>IF(B14="","",IF(B14=M3,"",SUM(B14+1)))</f>
        <v>46181</v>
      </c>
      <c r="C15" s="160"/>
      <c r="D15" s="200"/>
      <c r="E15" s="201"/>
      <c r="F15" s="202"/>
      <c r="G15" s="184"/>
      <c r="H15" s="207"/>
      <c r="I15" s="185"/>
      <c r="J15" s="210"/>
      <c r="K15" s="202"/>
      <c r="L15" s="186"/>
      <c r="M15" s="207"/>
      <c r="N15" s="157"/>
      <c r="O15" s="158" t="str">
        <f t="shared" si="0"/>
        <v/>
      </c>
      <c r="P15" s="103"/>
      <c r="Q15" s="159" t="str">
        <f t="shared" ca="1" si="4"/>
        <v/>
      </c>
      <c r="R15" s="9"/>
      <c r="S15" s="159" t="str">
        <f ca="1">IF(Q15="","",SUM(Q$8:Q15,Q$4/24))</f>
        <v/>
      </c>
      <c r="T15" s="9"/>
      <c r="U15" s="259" t="str">
        <f t="shared" ca="1" si="1"/>
        <v/>
      </c>
      <c r="V15" s="260" t="str">
        <f t="shared" ca="1" si="2"/>
        <v/>
      </c>
      <c r="W15" s="9" t="str">
        <f t="shared" ca="1" si="3"/>
        <v/>
      </c>
      <c r="X15" s="99"/>
    </row>
    <row r="16" spans="1:24" x14ac:dyDescent="0.2">
      <c r="A16" s="258">
        <v>9</v>
      </c>
      <c r="B16" s="155">
        <f>IF(B15="","",IF(B15=M3,"",SUM(B15+1)))</f>
        <v>46182</v>
      </c>
      <c r="C16" s="160"/>
      <c r="D16" s="200"/>
      <c r="E16" s="201"/>
      <c r="F16" s="202"/>
      <c r="G16" s="184"/>
      <c r="H16" s="207"/>
      <c r="I16" s="185"/>
      <c r="J16" s="210"/>
      <c r="K16" s="202"/>
      <c r="L16" s="186"/>
      <c r="M16" s="207"/>
      <c r="N16" s="157"/>
      <c r="O16" s="158" t="str">
        <f t="shared" ref="O16:O37" si="5">IF(COUNTA(E16:M16)&lt;1,"",IF(OR(COUNTA(E16,F16,J16,K16)=1,COUNTA(E16,F16,J16,K16)=3),"geht?",SUM((F16-E16)-H16+(K16-J16)-M16)))</f>
        <v/>
      </c>
      <c r="P16" s="103"/>
      <c r="Q16" s="159" t="str">
        <f t="shared" ca="1" si="4"/>
        <v/>
      </c>
      <c r="R16" s="9"/>
      <c r="S16" s="159" t="str">
        <f ca="1">IF(Q16="","",SUM(Q$8:Q16,Q$4/24))</f>
        <v/>
      </c>
      <c r="T16" s="9"/>
      <c r="U16" s="259" t="str">
        <f t="shared" ca="1" si="1"/>
        <v/>
      </c>
      <c r="V16" s="260" t="str">
        <f t="shared" ca="1" si="2"/>
        <v/>
      </c>
      <c r="W16" s="9" t="str">
        <f t="shared" ca="1" si="3"/>
        <v/>
      </c>
      <c r="X16" s="99"/>
    </row>
    <row r="17" spans="1:24" x14ac:dyDescent="0.2">
      <c r="A17" s="258">
        <v>10</v>
      </c>
      <c r="B17" s="155">
        <f>IF(B16="","",IF(B16=M3,"",SUM(B16+1)))</f>
        <v>46183</v>
      </c>
      <c r="C17" s="160"/>
      <c r="D17" s="200"/>
      <c r="E17" s="201"/>
      <c r="F17" s="202"/>
      <c r="G17" s="184"/>
      <c r="H17" s="207"/>
      <c r="I17" s="185"/>
      <c r="J17" s="210"/>
      <c r="K17" s="202"/>
      <c r="L17" s="186"/>
      <c r="M17" s="207"/>
      <c r="N17" s="157"/>
      <c r="O17" s="158" t="str">
        <f t="shared" si="5"/>
        <v/>
      </c>
      <c r="P17" s="103"/>
      <c r="Q17" s="159" t="str">
        <f t="shared" ca="1" si="4"/>
        <v/>
      </c>
      <c r="R17" s="9"/>
      <c r="S17" s="159" t="str">
        <f ca="1">IF(Q17="","",SUM(Q$8:Q17,Q$4/24))</f>
        <v/>
      </c>
      <c r="T17" s="9"/>
      <c r="U17" s="259" t="str">
        <f t="shared" ca="1" si="1"/>
        <v/>
      </c>
      <c r="V17" s="260" t="str">
        <f t="shared" ca="1" si="2"/>
        <v/>
      </c>
      <c r="W17" s="9" t="str">
        <f t="shared" ca="1" si="3"/>
        <v/>
      </c>
      <c r="X17" s="99"/>
    </row>
    <row r="18" spans="1:24" x14ac:dyDescent="0.2">
      <c r="A18" s="258">
        <v>11</v>
      </c>
      <c r="B18" s="155">
        <f>IF(B17="","",IF(B17=M3,"",SUM(B17+1)))</f>
        <v>46184</v>
      </c>
      <c r="C18" s="160"/>
      <c r="D18" s="200"/>
      <c r="E18" s="201"/>
      <c r="F18" s="202"/>
      <c r="G18" s="184"/>
      <c r="H18" s="207"/>
      <c r="I18" s="185"/>
      <c r="J18" s="210"/>
      <c r="K18" s="202"/>
      <c r="L18" s="186"/>
      <c r="M18" s="207"/>
      <c r="N18" s="157"/>
      <c r="O18" s="158" t="str">
        <f t="shared" si="5"/>
        <v/>
      </c>
      <c r="P18" s="103"/>
      <c r="Q18" s="159" t="str">
        <f t="shared" ca="1" si="4"/>
        <v/>
      </c>
      <c r="R18" s="9"/>
      <c r="S18" s="159" t="str">
        <f ca="1">IF(Q18="","",SUM(Q$8:Q18,Q$4/24))</f>
        <v/>
      </c>
      <c r="T18" s="9"/>
      <c r="U18" s="259" t="str">
        <f t="shared" ca="1" si="1"/>
        <v/>
      </c>
      <c r="V18" s="260" t="str">
        <f t="shared" ca="1" si="2"/>
        <v/>
      </c>
      <c r="W18" s="9" t="str">
        <f t="shared" ca="1" si="3"/>
        <v/>
      </c>
      <c r="X18" s="99"/>
    </row>
    <row r="19" spans="1:24" x14ac:dyDescent="0.2">
      <c r="A19" s="258">
        <v>12</v>
      </c>
      <c r="B19" s="155">
        <f>IF(B18="","",IF(B18=M3,"",SUM(B18+1)))</f>
        <v>46185</v>
      </c>
      <c r="C19" s="160"/>
      <c r="D19" s="200"/>
      <c r="E19" s="201"/>
      <c r="F19" s="202"/>
      <c r="G19" s="184"/>
      <c r="H19" s="207"/>
      <c r="I19" s="185"/>
      <c r="J19" s="210"/>
      <c r="K19" s="202"/>
      <c r="L19" s="186"/>
      <c r="M19" s="207"/>
      <c r="N19" s="157"/>
      <c r="O19" s="158" t="str">
        <f t="shared" si="5"/>
        <v/>
      </c>
      <c r="P19" s="103"/>
      <c r="Q19" s="159" t="str">
        <f t="shared" ca="1" si="4"/>
        <v/>
      </c>
      <c r="R19" s="9"/>
      <c r="S19" s="159" t="str">
        <f ca="1">IF(Q19="","",SUM(Q$8:Q19,Q$4/24))</f>
        <v/>
      </c>
      <c r="T19" s="9"/>
      <c r="U19" s="259" t="str">
        <f t="shared" ca="1" si="1"/>
        <v/>
      </c>
      <c r="V19" s="260" t="str">
        <f t="shared" ca="1" si="2"/>
        <v/>
      </c>
      <c r="W19" s="9" t="str">
        <f t="shared" ca="1" si="3"/>
        <v/>
      </c>
      <c r="X19" s="99"/>
    </row>
    <row r="20" spans="1:24" x14ac:dyDescent="0.2">
      <c r="A20" s="258">
        <v>13</v>
      </c>
      <c r="B20" s="155">
        <f>IF(B19="","",IF(B19=M3,"",SUM(B19+1)))</f>
        <v>46186</v>
      </c>
      <c r="C20" s="160"/>
      <c r="D20" s="200"/>
      <c r="E20" s="201"/>
      <c r="F20" s="202"/>
      <c r="G20" s="184"/>
      <c r="H20" s="207"/>
      <c r="I20" s="185"/>
      <c r="J20" s="210"/>
      <c r="K20" s="202"/>
      <c r="L20" s="186"/>
      <c r="M20" s="207"/>
      <c r="N20" s="157"/>
      <c r="O20" s="158" t="str">
        <f t="shared" si="5"/>
        <v/>
      </c>
      <c r="P20" s="103"/>
      <c r="Q20" s="159" t="str">
        <f t="shared" ca="1" si="4"/>
        <v/>
      </c>
      <c r="R20" s="9"/>
      <c r="S20" s="159" t="str">
        <f ca="1">IF(Q20="","",SUM(Q$8:Q20,Q$4/24))</f>
        <v/>
      </c>
      <c r="T20" s="9"/>
      <c r="U20" s="259" t="str">
        <f t="shared" ca="1" si="1"/>
        <v/>
      </c>
      <c r="V20" s="260" t="str">
        <f t="shared" ca="1" si="2"/>
        <v/>
      </c>
      <c r="W20" s="9" t="str">
        <f t="shared" ca="1" si="3"/>
        <v/>
      </c>
      <c r="X20" s="99"/>
    </row>
    <row r="21" spans="1:24" x14ac:dyDescent="0.2">
      <c r="A21" s="258">
        <v>14</v>
      </c>
      <c r="B21" s="155">
        <f>IF(B20="","",IF(B20=M3,"",SUM(B20+1)))</f>
        <v>46187</v>
      </c>
      <c r="C21" s="160"/>
      <c r="D21" s="200"/>
      <c r="E21" s="201"/>
      <c r="F21" s="202"/>
      <c r="G21" s="184"/>
      <c r="H21" s="207"/>
      <c r="I21" s="185"/>
      <c r="J21" s="210"/>
      <c r="K21" s="202"/>
      <c r="L21" s="186"/>
      <c r="M21" s="207"/>
      <c r="N21" s="157"/>
      <c r="O21" s="158" t="str">
        <f t="shared" si="5"/>
        <v/>
      </c>
      <c r="P21" s="103"/>
      <c r="Q21" s="159" t="str">
        <f t="shared" ca="1" si="4"/>
        <v/>
      </c>
      <c r="R21" s="9"/>
      <c r="S21" s="159" t="str">
        <f ca="1">IF(Q21="","",SUM(Q$8:Q21,Q$4/24))</f>
        <v/>
      </c>
      <c r="T21" s="9"/>
      <c r="U21" s="259" t="str">
        <f t="shared" ca="1" si="1"/>
        <v/>
      </c>
      <c r="V21" s="260" t="str">
        <f t="shared" ca="1" si="2"/>
        <v/>
      </c>
      <c r="W21" s="9" t="str">
        <f t="shared" ca="1" si="3"/>
        <v/>
      </c>
      <c r="X21" s="99"/>
    </row>
    <row r="22" spans="1:24" x14ac:dyDescent="0.2">
      <c r="A22" s="258">
        <v>15</v>
      </c>
      <c r="B22" s="155">
        <f>IF(B21="","",IF(B21=M3,"",SUM(B21+1)))</f>
        <v>46188</v>
      </c>
      <c r="C22" s="160"/>
      <c r="D22" s="200"/>
      <c r="E22" s="201"/>
      <c r="F22" s="202"/>
      <c r="G22" s="184"/>
      <c r="H22" s="207"/>
      <c r="I22" s="185"/>
      <c r="J22" s="210"/>
      <c r="K22" s="202"/>
      <c r="L22" s="186"/>
      <c r="M22" s="207"/>
      <c r="N22" s="157"/>
      <c r="O22" s="158" t="str">
        <f t="shared" si="5"/>
        <v/>
      </c>
      <c r="P22" s="103"/>
      <c r="Q22" s="159" t="str">
        <f t="shared" ca="1" si="4"/>
        <v/>
      </c>
      <c r="R22" s="9"/>
      <c r="S22" s="159" t="str">
        <f ca="1">IF(Q22="","",SUM(Q$8:Q22,Q$4/24))</f>
        <v/>
      </c>
      <c r="T22" s="9"/>
      <c r="U22" s="259" t="str">
        <f t="shared" ca="1" si="1"/>
        <v/>
      </c>
      <c r="V22" s="260" t="str">
        <f t="shared" ca="1" si="2"/>
        <v/>
      </c>
      <c r="W22" s="9" t="str">
        <f t="shared" ca="1" si="3"/>
        <v/>
      </c>
      <c r="X22" s="99"/>
    </row>
    <row r="23" spans="1:24" x14ac:dyDescent="0.2">
      <c r="A23" s="258">
        <v>16</v>
      </c>
      <c r="B23" s="155">
        <f>IF(B22="","",IF(B22=M3,"",SUM(B22+1)))</f>
        <v>46189</v>
      </c>
      <c r="C23" s="160"/>
      <c r="D23" s="200"/>
      <c r="E23" s="201"/>
      <c r="F23" s="202"/>
      <c r="G23" s="184"/>
      <c r="H23" s="207"/>
      <c r="I23" s="185"/>
      <c r="J23" s="210"/>
      <c r="K23" s="202"/>
      <c r="L23" s="186"/>
      <c r="M23" s="207"/>
      <c r="N23" s="157"/>
      <c r="O23" s="158" t="str">
        <f t="shared" si="5"/>
        <v/>
      </c>
      <c r="P23" s="103"/>
      <c r="Q23" s="159" t="str">
        <f t="shared" ca="1" si="4"/>
        <v/>
      </c>
      <c r="R23" s="9"/>
      <c r="S23" s="159" t="str">
        <f ca="1">IF(Q23="","",SUM(Q$8:Q23,Q$4/24))</f>
        <v/>
      </c>
      <c r="T23" s="9"/>
      <c r="U23" s="259" t="str">
        <f t="shared" ca="1" si="1"/>
        <v/>
      </c>
      <c r="V23" s="260" t="str">
        <f t="shared" ca="1" si="2"/>
        <v/>
      </c>
      <c r="W23" s="9" t="str">
        <f t="shared" ca="1" si="3"/>
        <v/>
      </c>
      <c r="X23" s="99"/>
    </row>
    <row r="24" spans="1:24" x14ac:dyDescent="0.2">
      <c r="A24" s="258">
        <v>17</v>
      </c>
      <c r="B24" s="155">
        <f>IF(B23="","",IF(B23=M3,"",SUM(B23+1)))</f>
        <v>46190</v>
      </c>
      <c r="C24" s="160"/>
      <c r="D24" s="200"/>
      <c r="E24" s="201"/>
      <c r="F24" s="202"/>
      <c r="G24" s="184"/>
      <c r="H24" s="207"/>
      <c r="I24" s="185"/>
      <c r="J24" s="210"/>
      <c r="K24" s="202"/>
      <c r="L24" s="186"/>
      <c r="M24" s="207"/>
      <c r="N24" s="157"/>
      <c r="O24" s="158" t="str">
        <f t="shared" si="5"/>
        <v/>
      </c>
      <c r="P24" s="103"/>
      <c r="Q24" s="159" t="str">
        <f t="shared" ca="1" si="4"/>
        <v/>
      </c>
      <c r="R24" s="9"/>
      <c r="S24" s="159" t="str">
        <f ca="1">IF(Q24="","",SUM(Q$8:Q24,Q$4/24))</f>
        <v/>
      </c>
      <c r="T24" s="9"/>
      <c r="U24" s="259" t="str">
        <f t="shared" ca="1" si="1"/>
        <v/>
      </c>
      <c r="V24" s="260" t="str">
        <f t="shared" ca="1" si="2"/>
        <v/>
      </c>
      <c r="W24" s="9" t="str">
        <f t="shared" ca="1" si="3"/>
        <v/>
      </c>
      <c r="X24" s="99"/>
    </row>
    <row r="25" spans="1:24" x14ac:dyDescent="0.2">
      <c r="A25" s="258">
        <v>18</v>
      </c>
      <c r="B25" s="155">
        <f>IF(B24="","",IF(B24=M3,"",SUM(B24+1)))</f>
        <v>46191</v>
      </c>
      <c r="C25" s="160"/>
      <c r="D25" s="200"/>
      <c r="E25" s="201"/>
      <c r="F25" s="202"/>
      <c r="G25" s="184"/>
      <c r="H25" s="207"/>
      <c r="I25" s="185"/>
      <c r="J25" s="210"/>
      <c r="K25" s="202"/>
      <c r="L25" s="186"/>
      <c r="M25" s="207"/>
      <c r="N25" s="157"/>
      <c r="O25" s="158" t="str">
        <f t="shared" si="5"/>
        <v/>
      </c>
      <c r="P25" s="103"/>
      <c r="Q25" s="159" t="str">
        <f t="shared" ca="1" si="4"/>
        <v/>
      </c>
      <c r="R25" s="9"/>
      <c r="S25" s="159" t="str">
        <f ca="1">IF(Q25="","",SUM(Q$8:Q25,Q$4/24))</f>
        <v/>
      </c>
      <c r="T25" s="9"/>
      <c r="U25" s="259" t="str">
        <f t="shared" ca="1" si="1"/>
        <v/>
      </c>
      <c r="V25" s="260" t="str">
        <f t="shared" ca="1" si="2"/>
        <v/>
      </c>
      <c r="W25" s="9" t="str">
        <f t="shared" ca="1" si="3"/>
        <v/>
      </c>
      <c r="X25" s="99"/>
    </row>
    <row r="26" spans="1:24" x14ac:dyDescent="0.2">
      <c r="A26" s="258">
        <v>19</v>
      </c>
      <c r="B26" s="155">
        <f>IF(B25="","",IF(B25=M3,"",SUM(B25+1)))</f>
        <v>46192</v>
      </c>
      <c r="C26" s="160"/>
      <c r="D26" s="200"/>
      <c r="E26" s="201"/>
      <c r="F26" s="202"/>
      <c r="G26" s="184"/>
      <c r="H26" s="207"/>
      <c r="I26" s="185"/>
      <c r="J26" s="210"/>
      <c r="K26" s="202"/>
      <c r="L26" s="186"/>
      <c r="M26" s="207"/>
      <c r="N26" s="157"/>
      <c r="O26" s="158" t="str">
        <f t="shared" si="5"/>
        <v/>
      </c>
      <c r="P26" s="103"/>
      <c r="Q26" s="159" t="str">
        <f t="shared" ca="1" si="4"/>
        <v/>
      </c>
      <c r="R26" s="9"/>
      <c r="S26" s="159" t="str">
        <f ca="1">IF(Q26="","",SUM(Q$8:Q26,Q$4/24))</f>
        <v/>
      </c>
      <c r="T26" s="9"/>
      <c r="U26" s="259" t="str">
        <f t="shared" ca="1" si="1"/>
        <v/>
      </c>
      <c r="V26" s="260" t="str">
        <f t="shared" ca="1" si="2"/>
        <v/>
      </c>
      <c r="W26" s="9" t="str">
        <f t="shared" ca="1" si="3"/>
        <v/>
      </c>
      <c r="X26" s="99"/>
    </row>
    <row r="27" spans="1:24" x14ac:dyDescent="0.2">
      <c r="A27" s="258">
        <v>20</v>
      </c>
      <c r="B27" s="155">
        <f>IF(B26="","",IF(B26=M3,"",SUM(B26+1)))</f>
        <v>46193</v>
      </c>
      <c r="C27" s="160"/>
      <c r="D27" s="200"/>
      <c r="E27" s="201"/>
      <c r="F27" s="202"/>
      <c r="G27" s="184"/>
      <c r="H27" s="207"/>
      <c r="I27" s="185"/>
      <c r="J27" s="210"/>
      <c r="K27" s="202"/>
      <c r="L27" s="186"/>
      <c r="M27" s="207"/>
      <c r="N27" s="157"/>
      <c r="O27" s="158" t="str">
        <f t="shared" si="5"/>
        <v/>
      </c>
      <c r="P27" s="103"/>
      <c r="Q27" s="159" t="str">
        <f t="shared" ca="1" si="4"/>
        <v/>
      </c>
      <c r="R27" s="9"/>
      <c r="S27" s="159" t="str">
        <f ca="1">IF(Q27="","",SUM(Q$8:Q27,Q$4/24))</f>
        <v/>
      </c>
      <c r="T27" s="9"/>
      <c r="U27" s="259" t="str">
        <f t="shared" ca="1" si="1"/>
        <v/>
      </c>
      <c r="V27" s="260" t="str">
        <f t="shared" ca="1" si="2"/>
        <v/>
      </c>
      <c r="W27" s="9" t="str">
        <f t="shared" ca="1" si="3"/>
        <v/>
      </c>
      <c r="X27" s="99"/>
    </row>
    <row r="28" spans="1:24" x14ac:dyDescent="0.2">
      <c r="A28" s="258">
        <v>21</v>
      </c>
      <c r="B28" s="155">
        <f>IF(B27="","",IF(B27=M3,"",SUM(B27+1)))</f>
        <v>46194</v>
      </c>
      <c r="C28" s="160"/>
      <c r="D28" s="200"/>
      <c r="E28" s="201"/>
      <c r="F28" s="202"/>
      <c r="G28" s="184"/>
      <c r="H28" s="207"/>
      <c r="I28" s="185"/>
      <c r="J28" s="210"/>
      <c r="K28" s="202"/>
      <c r="L28" s="186"/>
      <c r="M28" s="207"/>
      <c r="N28" s="157"/>
      <c r="O28" s="158" t="str">
        <f t="shared" si="5"/>
        <v/>
      </c>
      <c r="P28" s="103"/>
      <c r="Q28" s="159" t="str">
        <f t="shared" ca="1" si="4"/>
        <v/>
      </c>
      <c r="R28" s="9"/>
      <c r="S28" s="159" t="str">
        <f ca="1">IF(Q28="","",SUM(Q$8:Q28,Q$4/24))</f>
        <v/>
      </c>
      <c r="T28" s="9"/>
      <c r="U28" s="259" t="str">
        <f t="shared" ca="1" si="1"/>
        <v/>
      </c>
      <c r="V28" s="260" t="str">
        <f t="shared" ca="1" si="2"/>
        <v/>
      </c>
      <c r="W28" s="9" t="str">
        <f t="shared" ca="1" si="3"/>
        <v/>
      </c>
      <c r="X28" s="99"/>
    </row>
    <row r="29" spans="1:24" x14ac:dyDescent="0.2">
      <c r="A29" s="258">
        <v>22</v>
      </c>
      <c r="B29" s="155">
        <f>IF(B28="","",IF(B28=M3,"",SUM(B28+1)))</f>
        <v>46195</v>
      </c>
      <c r="C29" s="160"/>
      <c r="D29" s="200"/>
      <c r="E29" s="201"/>
      <c r="F29" s="202"/>
      <c r="G29" s="184"/>
      <c r="H29" s="207"/>
      <c r="I29" s="185"/>
      <c r="J29" s="210"/>
      <c r="K29" s="202"/>
      <c r="L29" s="186"/>
      <c r="M29" s="207"/>
      <c r="N29" s="157"/>
      <c r="O29" s="158" t="str">
        <f t="shared" si="5"/>
        <v/>
      </c>
      <c r="P29" s="103"/>
      <c r="Q29" s="159" t="str">
        <f t="shared" ca="1" si="4"/>
        <v/>
      </c>
      <c r="R29" s="9"/>
      <c r="S29" s="159" t="str">
        <f ca="1">IF(Q29="","",SUM(Q$8:Q29,Q$4/24))</f>
        <v/>
      </c>
      <c r="T29" s="9"/>
      <c r="U29" s="259" t="str">
        <f t="shared" ca="1" si="1"/>
        <v/>
      </c>
      <c r="V29" s="260" t="str">
        <f t="shared" ca="1" si="2"/>
        <v/>
      </c>
      <c r="W29" s="9" t="str">
        <f t="shared" ca="1" si="3"/>
        <v/>
      </c>
      <c r="X29" s="99"/>
    </row>
    <row r="30" spans="1:24" x14ac:dyDescent="0.2">
      <c r="A30" s="258">
        <v>23</v>
      </c>
      <c r="B30" s="155">
        <f>IF(B29="","",IF(B29=M3,"",SUM(B29+1)))</f>
        <v>46196</v>
      </c>
      <c r="C30" s="160"/>
      <c r="D30" s="200"/>
      <c r="E30" s="201"/>
      <c r="F30" s="202"/>
      <c r="G30" s="184"/>
      <c r="H30" s="207"/>
      <c r="I30" s="185"/>
      <c r="J30" s="210"/>
      <c r="K30" s="202"/>
      <c r="L30" s="186"/>
      <c r="M30" s="207"/>
      <c r="N30" s="157"/>
      <c r="O30" s="158" t="str">
        <f t="shared" si="5"/>
        <v/>
      </c>
      <c r="P30" s="103"/>
      <c r="Q30" s="159" t="str">
        <f t="shared" ca="1" si="4"/>
        <v/>
      </c>
      <c r="R30" s="9"/>
      <c r="S30" s="159" t="str">
        <f ca="1">IF(Q30="","",SUM(Q$8:Q30,Q$4/24))</f>
        <v/>
      </c>
      <c r="T30" s="9"/>
      <c r="U30" s="259" t="str">
        <f t="shared" ca="1" si="1"/>
        <v/>
      </c>
      <c r="V30" s="260" t="str">
        <f t="shared" ca="1" si="2"/>
        <v/>
      </c>
      <c r="W30" s="9" t="str">
        <f t="shared" ca="1" si="3"/>
        <v/>
      </c>
      <c r="X30" s="99"/>
    </row>
    <row r="31" spans="1:24" x14ac:dyDescent="0.2">
      <c r="A31" s="258">
        <v>24</v>
      </c>
      <c r="B31" s="155">
        <f>IF(B30="","",IF(B30=M3,"",SUM(B30+1)))</f>
        <v>46197</v>
      </c>
      <c r="C31" s="160"/>
      <c r="D31" s="200"/>
      <c r="E31" s="201"/>
      <c r="F31" s="202"/>
      <c r="G31" s="184"/>
      <c r="H31" s="207"/>
      <c r="I31" s="185"/>
      <c r="J31" s="210"/>
      <c r="K31" s="202"/>
      <c r="L31" s="186"/>
      <c r="M31" s="207"/>
      <c r="N31" s="157"/>
      <c r="O31" s="158" t="str">
        <f t="shared" si="5"/>
        <v/>
      </c>
      <c r="P31" s="103"/>
      <c r="Q31" s="159" t="str">
        <f t="shared" ca="1" si="4"/>
        <v/>
      </c>
      <c r="R31" s="9"/>
      <c r="S31" s="159" t="str">
        <f ca="1">IF(Q31="","",SUM(Q$8:Q31,Q$4/24))</f>
        <v/>
      </c>
      <c r="T31" s="9"/>
      <c r="U31" s="259" t="str">
        <f t="shared" ca="1" si="1"/>
        <v/>
      </c>
      <c r="V31" s="260" t="str">
        <f t="shared" ca="1" si="2"/>
        <v/>
      </c>
      <c r="W31" s="9" t="str">
        <f t="shared" ca="1" si="3"/>
        <v/>
      </c>
      <c r="X31" s="99"/>
    </row>
    <row r="32" spans="1:24" x14ac:dyDescent="0.2">
      <c r="A32" s="258">
        <v>25</v>
      </c>
      <c r="B32" s="155">
        <f>IF(B31="","",IF(B31=M3,"",SUM(B31+1)))</f>
        <v>46198</v>
      </c>
      <c r="C32" s="160"/>
      <c r="D32" s="200"/>
      <c r="E32" s="201"/>
      <c r="F32" s="202"/>
      <c r="G32" s="184"/>
      <c r="H32" s="207"/>
      <c r="I32" s="185"/>
      <c r="J32" s="210"/>
      <c r="K32" s="202"/>
      <c r="L32" s="186"/>
      <c r="M32" s="207"/>
      <c r="N32" s="157"/>
      <c r="O32" s="158" t="str">
        <f t="shared" si="5"/>
        <v/>
      </c>
      <c r="P32" s="103"/>
      <c r="Q32" s="159" t="str">
        <f t="shared" ca="1" si="4"/>
        <v/>
      </c>
      <c r="R32" s="9"/>
      <c r="S32" s="159" t="str">
        <f ca="1">IF(Q32="","",SUM(Q$8:Q32,Q$4/24))</f>
        <v/>
      </c>
      <c r="T32" s="9"/>
      <c r="U32" s="259" t="str">
        <f t="shared" ca="1" si="1"/>
        <v/>
      </c>
      <c r="V32" s="260" t="str">
        <f t="shared" ca="1" si="2"/>
        <v/>
      </c>
      <c r="W32" s="9" t="str">
        <f t="shared" ca="1" si="3"/>
        <v/>
      </c>
      <c r="X32" s="99"/>
    </row>
    <row r="33" spans="1:24" x14ac:dyDescent="0.2">
      <c r="A33" s="258">
        <v>26</v>
      </c>
      <c r="B33" s="155">
        <f>IF(B32="","",IF(B32=M3,"",SUM(B32+1)))</f>
        <v>46199</v>
      </c>
      <c r="C33" s="160"/>
      <c r="D33" s="200"/>
      <c r="E33" s="201"/>
      <c r="F33" s="202"/>
      <c r="G33" s="184"/>
      <c r="H33" s="207"/>
      <c r="I33" s="185"/>
      <c r="J33" s="210"/>
      <c r="K33" s="202"/>
      <c r="L33" s="186"/>
      <c r="M33" s="207"/>
      <c r="N33" s="157"/>
      <c r="O33" s="158" t="str">
        <f t="shared" si="5"/>
        <v/>
      </c>
      <c r="P33" s="103"/>
      <c r="Q33" s="159" t="str">
        <f t="shared" ca="1" si="4"/>
        <v/>
      </c>
      <c r="R33" s="9"/>
      <c r="S33" s="159" t="str">
        <f ca="1">IF(Q33="","",SUM(Q$8:Q33,Q$4/24))</f>
        <v/>
      </c>
      <c r="T33" s="9"/>
      <c r="U33" s="259" t="str">
        <f t="shared" ca="1" si="1"/>
        <v/>
      </c>
      <c r="V33" s="260" t="str">
        <f t="shared" ca="1" si="2"/>
        <v/>
      </c>
      <c r="W33" s="9" t="str">
        <f t="shared" ca="1" si="3"/>
        <v/>
      </c>
      <c r="X33" s="99"/>
    </row>
    <row r="34" spans="1:24" x14ac:dyDescent="0.2">
      <c r="A34" s="258">
        <v>27</v>
      </c>
      <c r="B34" s="155">
        <f>IF(B33="","",IF(B33=M3,"",SUM(B33+1)))</f>
        <v>46200</v>
      </c>
      <c r="C34" s="160"/>
      <c r="D34" s="200"/>
      <c r="E34" s="201"/>
      <c r="F34" s="202"/>
      <c r="G34" s="184"/>
      <c r="H34" s="207"/>
      <c r="I34" s="185"/>
      <c r="J34" s="210"/>
      <c r="K34" s="202"/>
      <c r="L34" s="186"/>
      <c r="M34" s="207"/>
      <c r="N34" s="157"/>
      <c r="O34" s="158" t="str">
        <f t="shared" si="5"/>
        <v/>
      </c>
      <c r="P34" s="103"/>
      <c r="Q34" s="159" t="str">
        <f t="shared" ca="1" si="4"/>
        <v/>
      </c>
      <c r="R34" s="9"/>
      <c r="S34" s="159" t="str">
        <f ca="1">IF(Q34="","",SUM(Q$8:Q34,Q$4/24))</f>
        <v/>
      </c>
      <c r="T34" s="9"/>
      <c r="U34" s="259" t="str">
        <f t="shared" ca="1" si="1"/>
        <v/>
      </c>
      <c r="V34" s="260" t="str">
        <f t="shared" ca="1" si="2"/>
        <v/>
      </c>
      <c r="W34" s="9" t="str">
        <f t="shared" ca="1" si="3"/>
        <v/>
      </c>
      <c r="X34" s="99"/>
    </row>
    <row r="35" spans="1:24" x14ac:dyDescent="0.2">
      <c r="A35" s="258">
        <v>28</v>
      </c>
      <c r="B35" s="155">
        <f>IF(B34="","",IF(B34=M3,"",SUM(B34+1)))</f>
        <v>46201</v>
      </c>
      <c r="C35" s="160"/>
      <c r="D35" s="200"/>
      <c r="E35" s="201"/>
      <c r="F35" s="202"/>
      <c r="G35" s="184"/>
      <c r="H35" s="207"/>
      <c r="I35" s="185"/>
      <c r="J35" s="210"/>
      <c r="K35" s="202"/>
      <c r="L35" s="186"/>
      <c r="M35" s="207"/>
      <c r="N35" s="157"/>
      <c r="O35" s="158" t="str">
        <f t="shared" si="5"/>
        <v/>
      </c>
      <c r="P35" s="103"/>
      <c r="Q35" s="159" t="str">
        <f t="shared" ca="1" si="4"/>
        <v/>
      </c>
      <c r="R35" s="9"/>
      <c r="S35" s="159" t="str">
        <f ca="1">IF(Q35="","",SUM(Q$8:Q35,Q$4/24))</f>
        <v/>
      </c>
      <c r="T35" s="9"/>
      <c r="U35" s="259" t="str">
        <f t="shared" ca="1" si="1"/>
        <v/>
      </c>
      <c r="V35" s="260" t="str">
        <f t="shared" ca="1" si="2"/>
        <v/>
      </c>
      <c r="W35" s="9" t="str">
        <f t="shared" ca="1" si="3"/>
        <v/>
      </c>
      <c r="X35" s="99"/>
    </row>
    <row r="36" spans="1:24" x14ac:dyDescent="0.2">
      <c r="A36" s="258">
        <v>29</v>
      </c>
      <c r="B36" s="155">
        <f>IF(B35="","",IF(B35=M3,"",SUM(B35+1)))</f>
        <v>46202</v>
      </c>
      <c r="C36" s="160"/>
      <c r="D36" s="200"/>
      <c r="E36" s="201"/>
      <c r="F36" s="202"/>
      <c r="G36" s="184"/>
      <c r="H36" s="207"/>
      <c r="I36" s="185"/>
      <c r="J36" s="210"/>
      <c r="K36" s="202"/>
      <c r="L36" s="186"/>
      <c r="M36" s="207"/>
      <c r="N36" s="157"/>
      <c r="O36" s="158" t="str">
        <f t="shared" si="5"/>
        <v/>
      </c>
      <c r="P36" s="103"/>
      <c r="Q36" s="159" t="str">
        <f t="shared" ca="1" si="4"/>
        <v/>
      </c>
      <c r="R36" s="9"/>
      <c r="S36" s="159" t="str">
        <f ca="1">IF(Q36="","",SUM(Q$8:Q36,Q$4/24))</f>
        <v/>
      </c>
      <c r="T36" s="9"/>
      <c r="U36" s="259" t="str">
        <f t="shared" ca="1" si="1"/>
        <v/>
      </c>
      <c r="V36" s="260" t="str">
        <f t="shared" ca="1" si="2"/>
        <v/>
      </c>
      <c r="W36" s="9" t="str">
        <f t="shared" ca="1" si="3"/>
        <v/>
      </c>
      <c r="X36" s="99"/>
    </row>
    <row r="37" spans="1:24" x14ac:dyDescent="0.2">
      <c r="A37" s="258">
        <v>30</v>
      </c>
      <c r="B37" s="183">
        <f>IF(B36="","",IF(B36=M3,"",SUM(B36+1)))</f>
        <v>46203</v>
      </c>
      <c r="C37" s="160"/>
      <c r="D37" s="200"/>
      <c r="E37" s="201"/>
      <c r="F37" s="202"/>
      <c r="G37" s="184"/>
      <c r="H37" s="207"/>
      <c r="I37" s="185"/>
      <c r="J37" s="210"/>
      <c r="K37" s="202"/>
      <c r="L37" s="186"/>
      <c r="M37" s="207"/>
      <c r="N37" s="157"/>
      <c r="O37" s="158" t="str">
        <f t="shared" si="5"/>
        <v/>
      </c>
      <c r="P37" s="103"/>
      <c r="Q37" s="159" t="str">
        <f t="shared" ca="1" si="4"/>
        <v/>
      </c>
      <c r="R37" s="9"/>
      <c r="S37" s="159" t="str">
        <f ca="1">IF(Q37="","",SUM(Q$8:Q37,Q$4/24))</f>
        <v/>
      </c>
      <c r="T37" s="9"/>
      <c r="U37" s="259" t="str">
        <f t="shared" ca="1" si="1"/>
        <v/>
      </c>
      <c r="V37" s="260" t="str">
        <f t="shared" ca="1" si="2"/>
        <v/>
      </c>
      <c r="W37" s="9" t="str">
        <f t="shared" ca="1" si="3"/>
        <v/>
      </c>
      <c r="X37" s="99"/>
    </row>
    <row r="38" spans="1:24" x14ac:dyDescent="0.2">
      <c r="A38" s="258">
        <v>31</v>
      </c>
      <c r="B38" s="183" t="str">
        <f>IF(B37="","",IF(B37=M3,"",SUM(B37+1)))</f>
        <v/>
      </c>
      <c r="C38" s="162"/>
      <c r="D38" s="203"/>
      <c r="E38" s="204"/>
      <c r="F38" s="205"/>
      <c r="G38" s="184"/>
      <c r="H38" s="208"/>
      <c r="I38" s="185"/>
      <c r="J38" s="211"/>
      <c r="K38" s="205"/>
      <c r="L38" s="186"/>
      <c r="M38" s="208"/>
      <c r="N38" s="157"/>
      <c r="O38" s="158" t="str">
        <f t="shared" ref="O38:O42" si="6">IF(COUNTA(E38:M38)&lt;1,"",IF(OR(COUNTA(E38,F38,J38,K38)=1,COUNTA(E38,F38,J38,K38)=3),"geht?",SUM((F38-E38)-H38+(K38-J38)-M38)))</f>
        <v/>
      </c>
      <c r="P38" s="103"/>
      <c r="Q38" s="159" t="str">
        <f t="shared" ca="1" si="4"/>
        <v/>
      </c>
      <c r="R38" s="9"/>
      <c r="S38" s="159" t="str">
        <f ca="1">IF(Q38="","",SUM(Q$8:Q38,Q$4/24))</f>
        <v/>
      </c>
      <c r="T38" s="9"/>
      <c r="U38" s="259" t="str">
        <f t="shared" ref="U38:U42" ca="1" si="7">IF(S38="","",IF(S38&lt;0,"= Minus","= Plus"))</f>
        <v/>
      </c>
      <c r="V38" s="260" t="str">
        <f t="shared" ref="V38:V42" ca="1" si="8">IF(S38="","",MOD(ABS(S38),60))</f>
        <v/>
      </c>
      <c r="W38" s="9" t="str">
        <f t="shared" ref="W38:W42" ca="1" si="9">IF(S38="","","h")</f>
        <v/>
      </c>
      <c r="X38" s="99"/>
    </row>
    <row r="39" spans="1:24" hidden="1" x14ac:dyDescent="0.2">
      <c r="A39" s="258">
        <v>32</v>
      </c>
      <c r="B39" s="183" t="str">
        <f>IF(B38="","",IF(B38=M3,"",SUM(B38+1)))</f>
        <v/>
      </c>
      <c r="C39" s="162"/>
      <c r="D39" s="187"/>
      <c r="E39" s="188"/>
      <c r="F39" s="189"/>
      <c r="G39" s="184"/>
      <c r="H39" s="190"/>
      <c r="I39" s="185"/>
      <c r="J39" s="191"/>
      <c r="K39" s="189"/>
      <c r="L39" s="186"/>
      <c r="M39" s="190"/>
      <c r="N39" s="157"/>
      <c r="O39" s="158" t="str">
        <f t="shared" si="6"/>
        <v/>
      </c>
      <c r="P39" s="103"/>
      <c r="Q39" s="159" t="str">
        <f t="shared" ref="Q39:Q41" si="10">IF(COUNTA(E39:M39)&lt;1,"",IF(OR(COUNTA(E39,F39,J39,K39)=1,COUNTA(E39,F39,J39,K39)=3),"",SUM(O39-Q$3)))</f>
        <v/>
      </c>
      <c r="R39" s="9"/>
      <c r="S39" s="159" t="str">
        <f>IF(Q39="","",SUM(Q$8:Q39,Q$4/24))</f>
        <v/>
      </c>
      <c r="T39" s="9"/>
      <c r="U39" s="259" t="str">
        <f t="shared" si="7"/>
        <v/>
      </c>
      <c r="V39" s="260" t="str">
        <f t="shared" si="8"/>
        <v/>
      </c>
      <c r="W39" s="9" t="str">
        <f t="shared" si="9"/>
        <v/>
      </c>
      <c r="X39" s="99"/>
    </row>
    <row r="40" spans="1:24" hidden="1" x14ac:dyDescent="0.2">
      <c r="A40" s="258">
        <v>33</v>
      </c>
      <c r="B40" s="183" t="str">
        <f>IF(B39="","",IF(B39=M3,"",SUM(B39+1)))</f>
        <v/>
      </c>
      <c r="C40" s="162"/>
      <c r="D40" s="187"/>
      <c r="E40" s="188"/>
      <c r="F40" s="189"/>
      <c r="G40" s="184"/>
      <c r="H40" s="190"/>
      <c r="I40" s="185"/>
      <c r="J40" s="191"/>
      <c r="K40" s="189"/>
      <c r="L40" s="186"/>
      <c r="M40" s="190"/>
      <c r="N40" s="157"/>
      <c r="O40" s="158" t="str">
        <f t="shared" si="6"/>
        <v/>
      </c>
      <c r="P40" s="103"/>
      <c r="Q40" s="159" t="str">
        <f t="shared" si="10"/>
        <v/>
      </c>
      <c r="R40" s="9"/>
      <c r="S40" s="159" t="str">
        <f>IF(Q40="","",SUM(Q$8:Q40,Q$4/24))</f>
        <v/>
      </c>
      <c r="T40" s="9"/>
      <c r="U40" s="259" t="str">
        <f t="shared" si="7"/>
        <v/>
      </c>
      <c r="V40" s="260" t="str">
        <f t="shared" si="8"/>
        <v/>
      </c>
      <c r="W40" s="9" t="str">
        <f t="shared" si="9"/>
        <v/>
      </c>
      <c r="X40" s="99"/>
    </row>
    <row r="41" spans="1:24" hidden="1" x14ac:dyDescent="0.2">
      <c r="A41" s="258">
        <v>34</v>
      </c>
      <c r="B41" s="183" t="str">
        <f>IF(B40="","",IF(B40=M3,"",SUM(B40+1)))</f>
        <v/>
      </c>
      <c r="C41" s="162"/>
      <c r="D41" s="187"/>
      <c r="E41" s="188"/>
      <c r="F41" s="189"/>
      <c r="G41" s="184"/>
      <c r="H41" s="190"/>
      <c r="I41" s="185"/>
      <c r="J41" s="191"/>
      <c r="K41" s="189"/>
      <c r="L41" s="186"/>
      <c r="M41" s="190"/>
      <c r="N41" s="157"/>
      <c r="O41" s="158" t="str">
        <f t="shared" si="6"/>
        <v/>
      </c>
      <c r="P41" s="103"/>
      <c r="Q41" s="159" t="str">
        <f t="shared" si="10"/>
        <v/>
      </c>
      <c r="R41" s="9"/>
      <c r="S41" s="159" t="str">
        <f>IF(Q41="","",SUM(Q$8:Q41,Q$4/24))</f>
        <v/>
      </c>
      <c r="T41" s="9"/>
      <c r="U41" s="259" t="str">
        <f t="shared" si="7"/>
        <v/>
      </c>
      <c r="V41" s="260" t="str">
        <f t="shared" si="8"/>
        <v/>
      </c>
      <c r="W41" s="9" t="str">
        <f t="shared" si="9"/>
        <v/>
      </c>
      <c r="X41" s="99"/>
    </row>
    <row r="42" spans="1:24" hidden="1" x14ac:dyDescent="0.2">
      <c r="A42" s="258">
        <v>35</v>
      </c>
      <c r="B42" s="183" t="str">
        <f>IF(B41="","",IF(B41=M3,"",SUM(B41+1)))</f>
        <v/>
      </c>
      <c r="C42" s="162"/>
      <c r="D42" s="192"/>
      <c r="E42" s="193"/>
      <c r="F42" s="194"/>
      <c r="G42" s="184"/>
      <c r="H42" s="195"/>
      <c r="I42" s="185"/>
      <c r="J42" s="196"/>
      <c r="K42" s="194"/>
      <c r="L42" s="186"/>
      <c r="M42" s="195"/>
      <c r="N42" s="157"/>
      <c r="O42" s="158" t="str">
        <f t="shared" si="6"/>
        <v/>
      </c>
      <c r="P42" s="103"/>
      <c r="Q42" s="159" t="str">
        <f>IF(COUNTA(E42:M42)&lt;1,"",IF(OR(COUNTA(E42,F42,J42,K42)=1,COUNTA(E42,F42,J42,K42)=3),"",SUM(O42-Q$3)))</f>
        <v/>
      </c>
      <c r="R42" s="9"/>
      <c r="S42" s="159" t="str">
        <f>IF(Q42="","",SUM(Q$8:Q42,Q$4/24))</f>
        <v/>
      </c>
      <c r="T42" s="9"/>
      <c r="U42" s="259" t="str">
        <f t="shared" si="7"/>
        <v/>
      </c>
      <c r="V42" s="260" t="str">
        <f t="shared" si="8"/>
        <v/>
      </c>
      <c r="W42" s="9" t="str">
        <f t="shared" si="9"/>
        <v/>
      </c>
      <c r="X42" s="99"/>
    </row>
    <row r="43" spans="1:24" x14ac:dyDescent="0.2">
      <c r="A43" s="240"/>
      <c r="B43" s="261"/>
      <c r="C43" s="261"/>
      <c r="D43" s="261"/>
      <c r="E43" s="261"/>
      <c r="F43" s="262"/>
      <c r="G43" s="262"/>
      <c r="H43" s="262"/>
      <c r="I43" s="163"/>
      <c r="J43" s="262"/>
      <c r="K43" s="262"/>
      <c r="L43" s="262"/>
      <c r="M43" s="263" t="s">
        <v>69</v>
      </c>
      <c r="N43" s="262"/>
      <c r="O43" s="264">
        <f ca="1">IF(TODAY()&gt;46392,"",SUM(O8:O42))</f>
        <v>0.31249999999999994</v>
      </c>
      <c r="P43" s="262"/>
      <c r="Q43" s="265"/>
      <c r="R43" s="262"/>
      <c r="S43" s="265"/>
      <c r="T43" s="266"/>
      <c r="U43" s="267"/>
      <c r="V43" s="266"/>
      <c r="W43" s="266"/>
      <c r="X43" s="99"/>
    </row>
    <row r="44" spans="1:24" x14ac:dyDescent="0.2">
      <c r="A44" s="268"/>
      <c r="B44" s="269"/>
      <c r="C44" s="269"/>
      <c r="D44" s="269"/>
      <c r="E44" s="269"/>
      <c r="F44" s="105"/>
      <c r="G44" s="105"/>
      <c r="H44" s="105"/>
      <c r="I44" s="270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271"/>
      <c r="V44" s="105"/>
      <c r="W44" s="105"/>
      <c r="X44" s="106"/>
    </row>
    <row r="45" spans="1:24" x14ac:dyDescent="0.2">
      <c r="D45" s="164" t="s">
        <v>220</v>
      </c>
    </row>
    <row r="46" spans="1:24" x14ac:dyDescent="0.2">
      <c r="D46" s="212" t="s">
        <v>221</v>
      </c>
    </row>
    <row r="47" spans="1:24" x14ac:dyDescent="0.2">
      <c r="D47" s="212" t="s">
        <v>219</v>
      </c>
    </row>
    <row r="48" spans="1:24" x14ac:dyDescent="0.2">
      <c r="D48" s="213"/>
    </row>
  </sheetData>
  <sheetProtection algorithmName="SHA-512" hashValue="Iq7fe32faeHOGv2YL1OaFi6xZmzRCrOH5hn4p8RaaFyfXbOBBeIHxGcgJWRtgMZlgutmTnT4rH/Rzo1LQx2cNg==" saltValue="KyD6UqFGcYmiOHG22VAJFQ==" spinCount="100000" sheet="1" formatCells="0" formatColumns="0" formatRows="0"/>
  <customSheetViews>
    <customSheetView guid="{BE38D6A5-1151-4AFA-A060-8C10F83778A9}" showRowCol="0">
      <pane ySplit="6" topLeftCell="A7" activePane="bottomLeft" state="frozenSplit"/>
      <selection pane="bottomLeft" activeCell="D8" sqref="D8"/>
      <pageMargins left="0.78740157480314965" right="0.78740157480314965" top="0.47244094488188981" bottom="0.59055118110236227" header="0.31496062992125984" footer="0.39370078740157483"/>
      <printOptions horizontalCentered="1"/>
      <pageSetup paperSize="9" scale="85" orientation="landscape" blackAndWhite="1" horizontalDpi="300" verticalDpi="300" r:id="rId1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  <customSheetView guid="{A128833A-608C-48E6-BD67-C07A968156EC}" showRowCol="0" showRuler="0">
      <pane ySplit="6" topLeftCell="A7" activePane="bottomLeft" state="frozenSplit"/>
      <selection pane="bottomLeft" activeCell="D8" sqref="D8"/>
      <pageMargins left="0.78740157480314965" right="0.78740157480314965" top="0.47244094488188981" bottom="0.59055118110236227" header="0.31496062992125984" footer="0.39370078740157483"/>
      <printOptions horizontalCentered="1"/>
      <pageSetup paperSize="9" scale="85" orientation="landscape" blackAndWhite="1" horizontalDpi="300" verticalDpi="300" r:id="rId2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</customSheetViews>
  <phoneticPr fontId="0" type="noConversion"/>
  <conditionalFormatting sqref="A8:A42">
    <cfRule type="expression" dxfId="17" priority="1" stopIfTrue="1">
      <formula>WEEKDAY(B8)=7</formula>
    </cfRule>
    <cfRule type="expression" dxfId="16" priority="2" stopIfTrue="1">
      <formula>WEEKDAY(B8)=1</formula>
    </cfRule>
  </conditionalFormatting>
  <conditionalFormatting sqref="B8:B42">
    <cfRule type="expression" dxfId="15" priority="3" stopIfTrue="1">
      <formula>WEEKDAY(B8)=7</formula>
    </cfRule>
    <cfRule type="expression" dxfId="14" priority="4" stopIfTrue="1">
      <formula>WEEKDAY(B8)=1</formula>
    </cfRule>
  </conditionalFormatting>
  <conditionalFormatting sqref="C8:C42">
    <cfRule type="expression" dxfId="13" priority="5" stopIfTrue="1">
      <formula>WEEKDAY(B8)=7</formula>
    </cfRule>
    <cfRule type="expression" dxfId="12" priority="6" stopIfTrue="1">
      <formula>WEEKDAY(B8)=1</formula>
    </cfRule>
  </conditionalFormatting>
  <hyperlinks>
    <hyperlink ref="B2" location="Zentrale!A8" display="Zur Zentrale" xr:uid="{00000000-0004-0000-0300-000000000000}"/>
    <hyperlink ref="B4" location="Beschreibung!A7" display="Doku" xr:uid="{00000000-0004-0000-0300-000001000000}"/>
  </hyperlinks>
  <printOptions horizontalCentered="1"/>
  <pageMargins left="0.78740157480314965" right="0.78740157480314965" top="0.6692913385826772" bottom="0.59055118110236227" header="0.31496062992125984" footer="0.39370078740157483"/>
  <pageSetup paperSize="9" scale="85" orientation="landscape" horizontalDpi="300" verticalDpi="300" r:id="rId3"/>
  <headerFooter alignWithMargins="0">
    <oddHeader>&amp;L&amp;"Arial,Standard"&amp;F&amp;C&amp;"Arial,Standard"&amp;A&amp;R&amp;"Arial,Standard"&amp;D</oddHeader>
    <oddFooter>&amp;L&amp;"Arial,Standard"Auszug aus Produkt-Nr. XZ200&amp;R&amp;"Arial,Standard"© Auvista Verlag München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7"/>
  <sheetViews>
    <sheetView showGridLines="0" showRowColHeaders="0" workbookViewId="0">
      <pane ySplit="6" topLeftCell="A7" activePane="bottomLeft" state="frozenSplit"/>
      <selection pane="bottomLeft" activeCell="K23" sqref="K23"/>
    </sheetView>
  </sheetViews>
  <sheetFormatPr baseColWidth="10" defaultRowHeight="12.75" x14ac:dyDescent="0.2"/>
  <cols>
    <col min="1" max="1" width="5" style="108" customWidth="1"/>
    <col min="2" max="2" width="10.83203125" style="164" customWidth="1"/>
    <col min="3" max="3" width="1.83203125" style="164" customWidth="1"/>
    <col min="4" max="4" width="20.83203125" style="164" customWidth="1"/>
    <col min="5" max="6" width="9.83203125" style="108" customWidth="1"/>
    <col min="7" max="7" width="1.83203125" style="108" customWidth="1"/>
    <col min="8" max="8" width="7.83203125" style="108" customWidth="1"/>
    <col min="9" max="9" width="1.83203125" style="108" customWidth="1"/>
    <col min="10" max="11" width="9.83203125" style="108" customWidth="1"/>
    <col min="12" max="12" width="1.83203125" style="108" customWidth="1"/>
    <col min="13" max="13" width="7.83203125" style="108" customWidth="1"/>
    <col min="14" max="14" width="1.83203125" style="108" customWidth="1"/>
    <col min="15" max="15" width="10.83203125" style="108" customWidth="1"/>
    <col min="16" max="16" width="1.83203125" style="108" customWidth="1"/>
    <col min="17" max="17" width="8.83203125" style="108" customWidth="1"/>
    <col min="18" max="18" width="1.83203125" style="108" customWidth="1"/>
    <col min="19" max="19" width="8.83203125" style="108" customWidth="1"/>
    <col min="20" max="20" width="1.83203125" style="108" customWidth="1"/>
    <col min="21" max="21" width="7" style="119" customWidth="1"/>
    <col min="22" max="22" width="8.83203125" style="108" customWidth="1"/>
    <col min="23" max="23" width="2.5" style="108" customWidth="1"/>
    <col min="24" max="24" width="2.83203125" style="108" customWidth="1"/>
    <col min="25" max="16384" width="12" style="108"/>
  </cols>
  <sheetData>
    <row r="1" spans="1:24" ht="18.75" thickBot="1" x14ac:dyDescent="0.3">
      <c r="A1" s="235" t="s">
        <v>1</v>
      </c>
      <c r="B1" s="236"/>
      <c r="C1" s="237"/>
      <c r="D1" s="272" t="s">
        <v>161</v>
      </c>
      <c r="E1" s="95"/>
      <c r="F1" s="95"/>
      <c r="G1" s="95"/>
      <c r="H1" s="238"/>
      <c r="I1" s="95"/>
      <c r="J1" s="239"/>
      <c r="K1" s="239"/>
      <c r="L1" s="95"/>
      <c r="M1" s="238"/>
      <c r="N1" s="95"/>
      <c r="O1" s="238"/>
      <c r="P1" s="238"/>
      <c r="Q1" s="238"/>
      <c r="R1" s="238"/>
      <c r="S1" s="238"/>
      <c r="T1" s="238"/>
      <c r="U1" s="238"/>
      <c r="V1" s="95"/>
      <c r="W1" s="95"/>
      <c r="X1" s="96"/>
    </row>
    <row r="2" spans="1:24" ht="15" thickBot="1" x14ac:dyDescent="0.25">
      <c r="A2" s="240"/>
      <c r="B2" s="32" t="s">
        <v>157</v>
      </c>
      <c r="C2" s="131"/>
      <c r="D2" s="273" t="s">
        <v>162</v>
      </c>
      <c r="E2" s="9"/>
      <c r="F2" s="241"/>
      <c r="G2" s="9"/>
      <c r="H2" s="242"/>
      <c r="I2" s="9"/>
      <c r="J2" s="243"/>
      <c r="K2" s="243"/>
      <c r="L2" s="9"/>
      <c r="M2" s="242"/>
      <c r="N2" s="9"/>
      <c r="O2" s="242"/>
      <c r="P2" s="9"/>
      <c r="Q2" s="244"/>
      <c r="R2" s="9"/>
      <c r="S2" s="242"/>
      <c r="T2" s="9"/>
      <c r="U2" s="102"/>
      <c r="V2" s="9"/>
      <c r="W2" s="9"/>
      <c r="X2" s="99"/>
    </row>
    <row r="3" spans="1:24" ht="13.5" thickBot="1" x14ac:dyDescent="0.25">
      <c r="A3" s="240"/>
      <c r="B3" s="131"/>
      <c r="C3" s="131"/>
      <c r="D3" s="274">
        <v>46697</v>
      </c>
      <c r="E3" s="245"/>
      <c r="F3" s="245"/>
      <c r="G3" s="245"/>
      <c r="H3" s="246"/>
      <c r="I3" s="246" t="s">
        <v>71</v>
      </c>
      <c r="J3" s="165">
        <v>46692</v>
      </c>
      <c r="K3" s="133"/>
      <c r="L3" s="133" t="s">
        <v>72</v>
      </c>
      <c r="M3" s="165">
        <v>46721</v>
      </c>
      <c r="N3" s="245"/>
      <c r="O3" s="246"/>
      <c r="P3" s="246" t="s">
        <v>73</v>
      </c>
      <c r="Q3" s="166">
        <v>0.33333333333333331</v>
      </c>
      <c r="R3" s="245" t="s">
        <v>74</v>
      </c>
      <c r="S3" s="135"/>
      <c r="T3" s="245"/>
      <c r="U3" s="246"/>
      <c r="V3" s="9"/>
      <c r="W3" s="9"/>
      <c r="X3" s="99"/>
    </row>
    <row r="4" spans="1:24" ht="13.5" thickBot="1" x14ac:dyDescent="0.25">
      <c r="A4" s="240"/>
      <c r="B4" s="32" t="s">
        <v>156</v>
      </c>
      <c r="C4" s="131"/>
      <c r="D4" s="131"/>
      <c r="E4" s="9"/>
      <c r="F4" s="9"/>
      <c r="G4" s="9"/>
      <c r="H4" s="102"/>
      <c r="I4" s="102"/>
      <c r="J4" s="102"/>
      <c r="K4" s="102"/>
      <c r="L4" s="102"/>
      <c r="M4" s="102"/>
      <c r="N4" s="102"/>
      <c r="O4" s="102"/>
      <c r="P4" s="102" t="s">
        <v>168</v>
      </c>
      <c r="Q4" s="167">
        <v>-5</v>
      </c>
      <c r="R4" s="247" t="s">
        <v>216</v>
      </c>
      <c r="S4" s="248"/>
      <c r="T4" s="9"/>
      <c r="U4" s="102"/>
      <c r="V4" s="9"/>
      <c r="W4" s="9"/>
      <c r="X4" s="99"/>
    </row>
    <row r="5" spans="1:24" x14ac:dyDescent="0.2">
      <c r="A5" s="240"/>
      <c r="B5" s="137"/>
      <c r="C5" s="131"/>
      <c r="D5" s="131"/>
      <c r="E5" s="249"/>
      <c r="F5" s="249"/>
      <c r="G5" s="249"/>
      <c r="H5" s="250"/>
      <c r="I5" s="250"/>
      <c r="J5" s="250"/>
      <c r="K5" s="250"/>
      <c r="L5" s="250"/>
      <c r="M5" s="251" t="s">
        <v>69</v>
      </c>
      <c r="N5" s="252"/>
      <c r="O5" s="253">
        <v>6.5694444444444446</v>
      </c>
      <c r="P5" s="138"/>
      <c r="Q5" s="138"/>
      <c r="R5" s="139"/>
      <c r="S5" s="139"/>
      <c r="T5" s="9"/>
      <c r="U5" s="102"/>
      <c r="V5" s="9"/>
      <c r="W5" s="9"/>
      <c r="X5" s="99"/>
    </row>
    <row r="6" spans="1:24" ht="23.25" thickBot="1" x14ac:dyDescent="0.25">
      <c r="A6" s="254"/>
      <c r="B6" s="131" t="s">
        <v>23</v>
      </c>
      <c r="C6" s="140"/>
      <c r="D6" s="131"/>
      <c r="E6" s="103" t="s">
        <v>51</v>
      </c>
      <c r="F6" s="103" t="s">
        <v>52</v>
      </c>
      <c r="G6" s="168"/>
      <c r="H6" s="170" t="s">
        <v>70</v>
      </c>
      <c r="I6" s="9"/>
      <c r="J6" s="103" t="s">
        <v>51</v>
      </c>
      <c r="K6" s="103" t="s">
        <v>52</v>
      </c>
      <c r="L6" s="168"/>
      <c r="M6" s="170" t="s">
        <v>70</v>
      </c>
      <c r="N6" s="9"/>
      <c r="O6" s="255" t="s">
        <v>53</v>
      </c>
      <c r="P6" s="9"/>
      <c r="Q6" s="255" t="s">
        <v>54</v>
      </c>
      <c r="R6" s="9"/>
      <c r="S6" s="255" t="s">
        <v>55</v>
      </c>
      <c r="T6" s="9"/>
      <c r="U6" s="256" t="s">
        <v>36</v>
      </c>
      <c r="V6" s="9"/>
      <c r="W6" s="9"/>
      <c r="X6" s="99"/>
    </row>
    <row r="7" spans="1:24" ht="15.75" thickBot="1" x14ac:dyDescent="0.3">
      <c r="A7" s="275" t="s">
        <v>167</v>
      </c>
      <c r="B7" s="141"/>
      <c r="C7" s="142"/>
      <c r="D7" s="142" t="s">
        <v>217</v>
      </c>
      <c r="E7" s="143">
        <v>0.3125</v>
      </c>
      <c r="F7" s="144">
        <v>0.4861111111111111</v>
      </c>
      <c r="G7" s="145"/>
      <c r="H7" s="146">
        <v>5.5555555555555552E-2</v>
      </c>
      <c r="I7" s="147"/>
      <c r="J7" s="144">
        <v>0.50347222222222221</v>
      </c>
      <c r="K7" s="144">
        <v>0.75347222222222221</v>
      </c>
      <c r="L7" s="148"/>
      <c r="M7" s="146">
        <v>2.7777777777777776E-2</v>
      </c>
      <c r="N7" s="149"/>
      <c r="O7" s="144">
        <v>0.34027777777777779</v>
      </c>
      <c r="P7" s="148"/>
      <c r="Q7" s="150">
        <v>6.9444444444444753E-3</v>
      </c>
      <c r="R7" s="151"/>
      <c r="S7" s="150">
        <v>6.9444444444444753E-3</v>
      </c>
      <c r="T7" s="151"/>
      <c r="U7" s="152" t="s">
        <v>175</v>
      </c>
      <c r="V7" s="153">
        <v>6.9444444444444753E-3</v>
      </c>
      <c r="W7" s="154" t="s">
        <v>139</v>
      </c>
      <c r="X7" s="99"/>
    </row>
    <row r="8" spans="1:24" x14ac:dyDescent="0.2">
      <c r="A8" s="258" t="s">
        <v>56</v>
      </c>
      <c r="B8" s="155">
        <v>46692</v>
      </c>
      <c r="C8" s="156"/>
      <c r="D8" s="214" t="s">
        <v>140</v>
      </c>
      <c r="E8" s="215"/>
      <c r="F8" s="216"/>
      <c r="G8" s="168"/>
      <c r="H8" s="227"/>
      <c r="I8" s="169"/>
      <c r="J8" s="231"/>
      <c r="K8" s="216"/>
      <c r="L8" s="170"/>
      <c r="M8" s="227"/>
      <c r="N8" s="157"/>
      <c r="O8" s="158" t="s">
        <v>141</v>
      </c>
      <c r="P8" s="103"/>
      <c r="Q8" s="159" t="s">
        <v>141</v>
      </c>
      <c r="R8" s="9"/>
      <c r="S8" s="159" t="s">
        <v>141</v>
      </c>
      <c r="T8" s="9"/>
      <c r="U8" s="259" t="s">
        <v>141</v>
      </c>
      <c r="V8" s="260" t="s">
        <v>141</v>
      </c>
      <c r="W8" s="9" t="s">
        <v>141</v>
      </c>
      <c r="X8" s="99"/>
    </row>
    <row r="9" spans="1:24" x14ac:dyDescent="0.2">
      <c r="A9" s="258">
        <v>2</v>
      </c>
      <c r="B9" s="155">
        <v>46693</v>
      </c>
      <c r="C9" s="160"/>
      <c r="D9" s="217"/>
      <c r="E9" s="218">
        <v>0.33333333333333331</v>
      </c>
      <c r="F9" s="219">
        <v>0.70833333333333337</v>
      </c>
      <c r="G9" s="168"/>
      <c r="H9" s="228">
        <v>2.7777777777777776E-2</v>
      </c>
      <c r="I9" s="169"/>
      <c r="J9" s="232"/>
      <c r="K9" s="219"/>
      <c r="L9" s="170"/>
      <c r="M9" s="228"/>
      <c r="N9" s="157"/>
      <c r="O9" s="158">
        <v>0.34722222222222227</v>
      </c>
      <c r="P9" s="103"/>
      <c r="Q9" s="159">
        <v>1.3888888888888951E-2</v>
      </c>
      <c r="R9" s="9"/>
      <c r="S9" s="159">
        <v>-0.19444444444444439</v>
      </c>
      <c r="T9" s="9"/>
      <c r="U9" s="259" t="s">
        <v>176</v>
      </c>
      <c r="V9" s="260">
        <v>0.19444444444444439</v>
      </c>
      <c r="W9" s="9" t="s">
        <v>139</v>
      </c>
      <c r="X9" s="99"/>
    </row>
    <row r="10" spans="1:24" ht="12.75" customHeight="1" x14ac:dyDescent="0.2">
      <c r="A10" s="258">
        <v>3</v>
      </c>
      <c r="B10" s="155">
        <v>46694</v>
      </c>
      <c r="C10" s="160"/>
      <c r="D10" s="217"/>
      <c r="E10" s="218">
        <v>0.33333333333333331</v>
      </c>
      <c r="F10" s="219">
        <v>0.70833333333333337</v>
      </c>
      <c r="G10" s="168"/>
      <c r="H10" s="228">
        <v>2.7777777777777776E-2</v>
      </c>
      <c r="I10" s="169"/>
      <c r="J10" s="232"/>
      <c r="K10" s="219"/>
      <c r="L10" s="170"/>
      <c r="M10" s="228"/>
      <c r="N10" s="157"/>
      <c r="O10" s="158">
        <v>0.34722222222222227</v>
      </c>
      <c r="P10" s="103"/>
      <c r="Q10" s="159">
        <v>1.3888888888888951E-2</v>
      </c>
      <c r="R10" s="9"/>
      <c r="S10" s="159">
        <v>-0.19444444444444439</v>
      </c>
      <c r="T10" s="9"/>
      <c r="U10" s="259" t="s">
        <v>176</v>
      </c>
      <c r="V10" s="260">
        <v>0.19444444444444439</v>
      </c>
      <c r="W10" s="9" t="s">
        <v>139</v>
      </c>
      <c r="X10" s="99"/>
    </row>
    <row r="11" spans="1:24" x14ac:dyDescent="0.2">
      <c r="A11" s="258">
        <v>4</v>
      </c>
      <c r="B11" s="155">
        <v>46695</v>
      </c>
      <c r="C11" s="160"/>
      <c r="D11" s="217"/>
      <c r="E11" s="218">
        <v>0.33333333333333331</v>
      </c>
      <c r="F11" s="219">
        <v>0.70833333333333337</v>
      </c>
      <c r="G11" s="168"/>
      <c r="H11" s="228">
        <v>2.7777777777777776E-2</v>
      </c>
      <c r="I11" s="169"/>
      <c r="J11" s="232"/>
      <c r="K11" s="219"/>
      <c r="L11" s="170"/>
      <c r="M11" s="228"/>
      <c r="N11" s="157"/>
      <c r="O11" s="158">
        <v>0.34722222222222227</v>
      </c>
      <c r="P11" s="103"/>
      <c r="Q11" s="159">
        <v>1.3888888888888951E-2</v>
      </c>
      <c r="R11" s="9"/>
      <c r="S11" s="159">
        <v>-0.18055555555555544</v>
      </c>
      <c r="T11" s="9"/>
      <c r="U11" s="259" t="s">
        <v>176</v>
      </c>
      <c r="V11" s="260">
        <v>0.18055555555555544</v>
      </c>
      <c r="W11" s="9" t="s">
        <v>139</v>
      </c>
      <c r="X11" s="99"/>
    </row>
    <row r="12" spans="1:24" x14ac:dyDescent="0.2">
      <c r="A12" s="258">
        <v>5</v>
      </c>
      <c r="B12" s="155">
        <v>46696</v>
      </c>
      <c r="C12" s="160"/>
      <c r="D12" s="217"/>
      <c r="E12" s="218">
        <v>0.35416666666666669</v>
      </c>
      <c r="F12" s="219">
        <v>0.6875</v>
      </c>
      <c r="G12" s="168"/>
      <c r="H12" s="228">
        <v>0</v>
      </c>
      <c r="I12" s="169"/>
      <c r="J12" s="232"/>
      <c r="K12" s="219"/>
      <c r="L12" s="170"/>
      <c r="M12" s="228"/>
      <c r="N12" s="157"/>
      <c r="O12" s="158">
        <v>0.33333333333333331</v>
      </c>
      <c r="P12" s="103"/>
      <c r="Q12" s="159">
        <v>0</v>
      </c>
      <c r="R12" s="9"/>
      <c r="S12" s="159">
        <v>-0.18055555555555544</v>
      </c>
      <c r="T12" s="9"/>
      <c r="U12" s="259" t="s">
        <v>176</v>
      </c>
      <c r="V12" s="260">
        <v>0.18055555555555544</v>
      </c>
      <c r="W12" s="9" t="s">
        <v>139</v>
      </c>
      <c r="X12" s="99"/>
    </row>
    <row r="13" spans="1:24" x14ac:dyDescent="0.2">
      <c r="A13" s="258">
        <v>6</v>
      </c>
      <c r="B13" s="155">
        <v>46697</v>
      </c>
      <c r="C13" s="160"/>
      <c r="D13" s="217"/>
      <c r="E13" s="218"/>
      <c r="F13" s="219"/>
      <c r="G13" s="168"/>
      <c r="H13" s="228"/>
      <c r="I13" s="169"/>
      <c r="J13" s="232"/>
      <c r="K13" s="219"/>
      <c r="L13" s="170"/>
      <c r="M13" s="228"/>
      <c r="N13" s="157"/>
      <c r="O13" s="158" t="s">
        <v>141</v>
      </c>
      <c r="P13" s="103"/>
      <c r="Q13" s="159" t="s">
        <v>141</v>
      </c>
      <c r="R13" s="9"/>
      <c r="S13" s="159" t="s">
        <v>141</v>
      </c>
      <c r="T13" s="9"/>
      <c r="U13" s="259" t="s">
        <v>141</v>
      </c>
      <c r="V13" s="260" t="s">
        <v>141</v>
      </c>
      <c r="W13" s="9" t="s">
        <v>141</v>
      </c>
      <c r="X13" s="99"/>
    </row>
    <row r="14" spans="1:24" x14ac:dyDescent="0.2">
      <c r="A14" s="258">
        <v>7</v>
      </c>
      <c r="B14" s="155">
        <v>46698</v>
      </c>
      <c r="C14" s="160"/>
      <c r="D14" s="217"/>
      <c r="E14" s="218"/>
      <c r="F14" s="219"/>
      <c r="G14" s="168"/>
      <c r="H14" s="228"/>
      <c r="I14" s="169"/>
      <c r="J14" s="232"/>
      <c r="K14" s="219"/>
      <c r="L14" s="170"/>
      <c r="M14" s="228"/>
      <c r="N14" s="157"/>
      <c r="O14" s="158" t="s">
        <v>141</v>
      </c>
      <c r="P14" s="103"/>
      <c r="Q14" s="159" t="s">
        <v>141</v>
      </c>
      <c r="R14" s="9"/>
      <c r="S14" s="159" t="s">
        <v>141</v>
      </c>
      <c r="T14" s="9"/>
      <c r="U14" s="259" t="s">
        <v>141</v>
      </c>
      <c r="V14" s="260" t="s">
        <v>141</v>
      </c>
      <c r="W14" s="9" t="s">
        <v>141</v>
      </c>
      <c r="X14" s="99"/>
    </row>
    <row r="15" spans="1:24" x14ac:dyDescent="0.2">
      <c r="A15" s="258">
        <v>8</v>
      </c>
      <c r="B15" s="155">
        <v>46699</v>
      </c>
      <c r="C15" s="160"/>
      <c r="D15" s="217" t="s">
        <v>142</v>
      </c>
      <c r="E15" s="218">
        <v>0.3125</v>
      </c>
      <c r="F15" s="219">
        <v>0.47916666666666669</v>
      </c>
      <c r="G15" s="168"/>
      <c r="H15" s="228">
        <v>2.0833333333333332E-2</v>
      </c>
      <c r="I15" s="169"/>
      <c r="J15" s="232">
        <v>0.625</v>
      </c>
      <c r="K15" s="219">
        <v>0.79166666666666663</v>
      </c>
      <c r="L15" s="170"/>
      <c r="M15" s="228">
        <v>1.3888888888888888E-2</v>
      </c>
      <c r="N15" s="157"/>
      <c r="O15" s="158">
        <v>0.2986111111111111</v>
      </c>
      <c r="P15" s="103"/>
      <c r="Q15" s="159">
        <v>-3.472222222222221E-2</v>
      </c>
      <c r="R15" s="9"/>
      <c r="S15" s="159">
        <v>-0.21527777777777765</v>
      </c>
      <c r="T15" s="9"/>
      <c r="U15" s="259" t="s">
        <v>176</v>
      </c>
      <c r="V15" s="260">
        <v>0.21527777777777765</v>
      </c>
      <c r="W15" s="9" t="s">
        <v>139</v>
      </c>
      <c r="X15" s="99"/>
    </row>
    <row r="16" spans="1:24" x14ac:dyDescent="0.2">
      <c r="A16" s="258">
        <v>9</v>
      </c>
      <c r="B16" s="155">
        <v>46700</v>
      </c>
      <c r="C16" s="160"/>
      <c r="D16" s="217" t="s">
        <v>143</v>
      </c>
      <c r="E16" s="218">
        <v>0.3125</v>
      </c>
      <c r="F16" s="219">
        <v>0.70833333333333337</v>
      </c>
      <c r="G16" s="168"/>
      <c r="H16" s="228">
        <v>3.125E-2</v>
      </c>
      <c r="I16" s="169"/>
      <c r="J16" s="232"/>
      <c r="K16" s="219"/>
      <c r="L16" s="170"/>
      <c r="M16" s="228"/>
      <c r="N16" s="157"/>
      <c r="O16" s="158">
        <v>0.36458333333333337</v>
      </c>
      <c r="P16" s="103"/>
      <c r="Q16" s="159">
        <v>3.1250000000000056E-2</v>
      </c>
      <c r="R16" s="9"/>
      <c r="S16" s="159">
        <v>-0.1840277777777776</v>
      </c>
      <c r="T16" s="9"/>
      <c r="U16" s="259" t="s">
        <v>176</v>
      </c>
      <c r="V16" s="260">
        <v>0.1840277777777776</v>
      </c>
      <c r="W16" s="9" t="s">
        <v>139</v>
      </c>
      <c r="X16" s="99"/>
    </row>
    <row r="17" spans="1:24" x14ac:dyDescent="0.2">
      <c r="A17" s="258">
        <v>10</v>
      </c>
      <c r="B17" s="155">
        <v>46701</v>
      </c>
      <c r="C17" s="160"/>
      <c r="D17" s="217"/>
      <c r="E17" s="218">
        <v>0.3125</v>
      </c>
      <c r="F17" s="219">
        <v>0.70833333333333337</v>
      </c>
      <c r="G17" s="168"/>
      <c r="H17" s="228">
        <v>3.125E-2</v>
      </c>
      <c r="I17" s="169"/>
      <c r="J17" s="232"/>
      <c r="K17" s="219"/>
      <c r="L17" s="170"/>
      <c r="M17" s="228"/>
      <c r="N17" s="157"/>
      <c r="O17" s="158">
        <v>0.36458333333333337</v>
      </c>
      <c r="P17" s="103"/>
      <c r="Q17" s="159">
        <v>3.1250000000000056E-2</v>
      </c>
      <c r="R17" s="9"/>
      <c r="S17" s="159">
        <v>-0.15277777777777754</v>
      </c>
      <c r="T17" s="9"/>
      <c r="U17" s="259" t="s">
        <v>176</v>
      </c>
      <c r="V17" s="260">
        <v>0.15277777777777754</v>
      </c>
      <c r="W17" s="9" t="s">
        <v>139</v>
      </c>
      <c r="X17" s="99"/>
    </row>
    <row r="18" spans="1:24" x14ac:dyDescent="0.2">
      <c r="A18" s="258">
        <v>11</v>
      </c>
      <c r="B18" s="155">
        <v>46702</v>
      </c>
      <c r="C18" s="160"/>
      <c r="D18" s="217"/>
      <c r="E18" s="218">
        <v>0.3125</v>
      </c>
      <c r="F18" s="219">
        <v>0.70833333333333337</v>
      </c>
      <c r="G18" s="168"/>
      <c r="H18" s="228">
        <v>3.125E-2</v>
      </c>
      <c r="I18" s="169"/>
      <c r="J18" s="232"/>
      <c r="K18" s="219"/>
      <c r="L18" s="170"/>
      <c r="M18" s="228"/>
      <c r="N18" s="157"/>
      <c r="O18" s="158">
        <v>0.36458333333333337</v>
      </c>
      <c r="P18" s="103"/>
      <c r="Q18" s="159">
        <v>3.1250000000000056E-2</v>
      </c>
      <c r="R18" s="9"/>
      <c r="S18" s="159">
        <v>-0.12152777777777748</v>
      </c>
      <c r="T18" s="9"/>
      <c r="U18" s="259" t="s">
        <v>176</v>
      </c>
      <c r="V18" s="260">
        <v>0.12152777777777748</v>
      </c>
      <c r="W18" s="9" t="s">
        <v>139</v>
      </c>
      <c r="X18" s="99"/>
    </row>
    <row r="19" spans="1:24" x14ac:dyDescent="0.2">
      <c r="A19" s="258">
        <v>12</v>
      </c>
      <c r="B19" s="155">
        <v>46703</v>
      </c>
      <c r="C19" s="160"/>
      <c r="D19" s="217"/>
      <c r="E19" s="218">
        <v>0.3125</v>
      </c>
      <c r="F19" s="219">
        <v>0.70833333333333337</v>
      </c>
      <c r="G19" s="168"/>
      <c r="H19" s="228">
        <v>3.125E-2</v>
      </c>
      <c r="I19" s="169"/>
      <c r="J19" s="232"/>
      <c r="K19" s="219"/>
      <c r="L19" s="170"/>
      <c r="M19" s="228"/>
      <c r="N19" s="157"/>
      <c r="O19" s="158">
        <v>0.36458333333333337</v>
      </c>
      <c r="P19" s="103"/>
      <c r="Q19" s="159">
        <v>3.1250000000000056E-2</v>
      </c>
      <c r="R19" s="9"/>
      <c r="S19" s="159">
        <v>-9.0277777777777429E-2</v>
      </c>
      <c r="T19" s="9"/>
      <c r="U19" s="259" t="s">
        <v>176</v>
      </c>
      <c r="V19" s="260">
        <v>9.0277777777777429E-2</v>
      </c>
      <c r="W19" s="9" t="s">
        <v>139</v>
      </c>
      <c r="X19" s="99"/>
    </row>
    <row r="20" spans="1:24" x14ac:dyDescent="0.2">
      <c r="A20" s="258">
        <v>13</v>
      </c>
      <c r="B20" s="155">
        <v>46704</v>
      </c>
      <c r="C20" s="160"/>
      <c r="D20" s="217"/>
      <c r="E20" s="218"/>
      <c r="F20" s="219"/>
      <c r="G20" s="168"/>
      <c r="H20" s="228"/>
      <c r="I20" s="169"/>
      <c r="J20" s="232"/>
      <c r="K20" s="219"/>
      <c r="L20" s="170"/>
      <c r="M20" s="228"/>
      <c r="N20" s="157"/>
      <c r="O20" s="158" t="s">
        <v>141</v>
      </c>
      <c r="P20" s="103"/>
      <c r="Q20" s="159" t="s">
        <v>141</v>
      </c>
      <c r="R20" s="9"/>
      <c r="S20" s="159" t="s">
        <v>141</v>
      </c>
      <c r="T20" s="9"/>
      <c r="U20" s="259" t="s">
        <v>141</v>
      </c>
      <c r="V20" s="260" t="s">
        <v>141</v>
      </c>
      <c r="W20" s="9" t="s">
        <v>141</v>
      </c>
      <c r="X20" s="99"/>
    </row>
    <row r="21" spans="1:24" x14ac:dyDescent="0.2">
      <c r="A21" s="258">
        <v>14</v>
      </c>
      <c r="B21" s="155">
        <v>46705</v>
      </c>
      <c r="C21" s="160"/>
      <c r="D21" s="217"/>
      <c r="E21" s="218"/>
      <c r="F21" s="219"/>
      <c r="G21" s="168"/>
      <c r="H21" s="228"/>
      <c r="I21" s="169"/>
      <c r="J21" s="232"/>
      <c r="K21" s="219"/>
      <c r="L21" s="170"/>
      <c r="M21" s="228"/>
      <c r="N21" s="157"/>
      <c r="O21" s="158" t="s">
        <v>141</v>
      </c>
      <c r="P21" s="103"/>
      <c r="Q21" s="159" t="s">
        <v>141</v>
      </c>
      <c r="R21" s="9"/>
      <c r="S21" s="159" t="s">
        <v>141</v>
      </c>
      <c r="T21" s="9"/>
      <c r="U21" s="259" t="s">
        <v>141</v>
      </c>
      <c r="V21" s="260" t="s">
        <v>141</v>
      </c>
      <c r="W21" s="9" t="s">
        <v>141</v>
      </c>
      <c r="X21" s="99"/>
    </row>
    <row r="22" spans="1:24" x14ac:dyDescent="0.2">
      <c r="A22" s="258">
        <v>15</v>
      </c>
      <c r="B22" s="155">
        <v>46706</v>
      </c>
      <c r="C22" s="160"/>
      <c r="D22" s="217" t="s">
        <v>149</v>
      </c>
      <c r="E22" s="218">
        <v>0.3125</v>
      </c>
      <c r="F22" s="219">
        <v>0.47916666666666669</v>
      </c>
      <c r="G22" s="168"/>
      <c r="H22" s="228"/>
      <c r="I22" s="169"/>
      <c r="J22" s="232"/>
      <c r="K22" s="219"/>
      <c r="L22" s="170"/>
      <c r="M22" s="228"/>
      <c r="N22" s="157"/>
      <c r="O22" s="158">
        <v>0.16666666666666669</v>
      </c>
      <c r="P22" s="103"/>
      <c r="Q22" s="159">
        <v>-0.16666666666666663</v>
      </c>
      <c r="R22" s="9"/>
      <c r="S22" s="159">
        <v>-0.25694444444444409</v>
      </c>
      <c r="T22" s="9"/>
      <c r="U22" s="259" t="s">
        <v>176</v>
      </c>
      <c r="V22" s="260">
        <v>0.25694444444444409</v>
      </c>
      <c r="W22" s="9" t="s">
        <v>139</v>
      </c>
      <c r="X22" s="99"/>
    </row>
    <row r="23" spans="1:24" x14ac:dyDescent="0.2">
      <c r="A23" s="258">
        <v>16</v>
      </c>
      <c r="B23" s="155">
        <v>46707</v>
      </c>
      <c r="C23" s="160"/>
      <c r="D23" s="217"/>
      <c r="E23" s="218">
        <v>0.3125</v>
      </c>
      <c r="F23" s="219">
        <v>0.72916666666666663</v>
      </c>
      <c r="G23" s="168"/>
      <c r="H23" s="228">
        <v>4.1666666666666664E-2</v>
      </c>
      <c r="I23" s="169"/>
      <c r="J23" s="232"/>
      <c r="K23" s="219"/>
      <c r="L23" s="170"/>
      <c r="M23" s="228"/>
      <c r="N23" s="157"/>
      <c r="O23" s="158">
        <v>0.375</v>
      </c>
      <c r="P23" s="103"/>
      <c r="Q23" s="159">
        <v>4.166666666666663E-2</v>
      </c>
      <c r="R23" s="9"/>
      <c r="S23" s="159">
        <v>-0.21527777777777743</v>
      </c>
      <c r="T23" s="9"/>
      <c r="U23" s="259" t="s">
        <v>176</v>
      </c>
      <c r="V23" s="260">
        <v>0.21527777777777743</v>
      </c>
      <c r="W23" s="9" t="s">
        <v>139</v>
      </c>
      <c r="X23" s="99"/>
    </row>
    <row r="24" spans="1:24" x14ac:dyDescent="0.2">
      <c r="A24" s="258">
        <v>17</v>
      </c>
      <c r="B24" s="155">
        <v>46708</v>
      </c>
      <c r="C24" s="160"/>
      <c r="D24" s="217"/>
      <c r="E24" s="218">
        <v>0.3125</v>
      </c>
      <c r="F24" s="219">
        <v>0.72916666666666663</v>
      </c>
      <c r="G24" s="168"/>
      <c r="H24" s="228">
        <v>4.1666666666666664E-2</v>
      </c>
      <c r="I24" s="169"/>
      <c r="J24" s="232"/>
      <c r="K24" s="219"/>
      <c r="L24" s="170"/>
      <c r="M24" s="228"/>
      <c r="N24" s="157"/>
      <c r="O24" s="158">
        <v>0.375</v>
      </c>
      <c r="P24" s="103"/>
      <c r="Q24" s="159">
        <v>4.166666666666663E-2</v>
      </c>
      <c r="R24" s="9"/>
      <c r="S24" s="159">
        <v>-0.1736111111111108</v>
      </c>
      <c r="T24" s="9"/>
      <c r="U24" s="259" t="s">
        <v>176</v>
      </c>
      <c r="V24" s="260">
        <v>0.1736111111111108</v>
      </c>
      <c r="W24" s="9" t="s">
        <v>139</v>
      </c>
      <c r="X24" s="99"/>
    </row>
    <row r="25" spans="1:24" x14ac:dyDescent="0.2">
      <c r="A25" s="258">
        <v>18</v>
      </c>
      <c r="B25" s="155">
        <v>46709</v>
      </c>
      <c r="C25" s="160"/>
      <c r="D25" s="217"/>
      <c r="E25" s="218">
        <v>0.3125</v>
      </c>
      <c r="F25" s="219">
        <v>0.72916666666666663</v>
      </c>
      <c r="G25" s="168"/>
      <c r="H25" s="228">
        <v>4.1666666666666664E-2</v>
      </c>
      <c r="I25" s="169"/>
      <c r="J25" s="232"/>
      <c r="K25" s="219"/>
      <c r="L25" s="170"/>
      <c r="M25" s="228"/>
      <c r="N25" s="157"/>
      <c r="O25" s="158">
        <v>0.375</v>
      </c>
      <c r="P25" s="103"/>
      <c r="Q25" s="159">
        <v>4.166666666666663E-2</v>
      </c>
      <c r="R25" s="9"/>
      <c r="S25" s="159">
        <v>-0.13194444444444417</v>
      </c>
      <c r="T25" s="9"/>
      <c r="U25" s="259" t="s">
        <v>176</v>
      </c>
      <c r="V25" s="260">
        <v>0.13194444444444417</v>
      </c>
      <c r="W25" s="9" t="s">
        <v>139</v>
      </c>
      <c r="X25" s="99"/>
    </row>
    <row r="26" spans="1:24" x14ac:dyDescent="0.2">
      <c r="A26" s="258">
        <v>19</v>
      </c>
      <c r="B26" s="155">
        <v>46710</v>
      </c>
      <c r="C26" s="160"/>
      <c r="D26" s="217"/>
      <c r="E26" s="218">
        <v>0.3125</v>
      </c>
      <c r="F26" s="219">
        <v>0.72916666666666663</v>
      </c>
      <c r="G26" s="168"/>
      <c r="H26" s="228">
        <v>4.1666666666666664E-2</v>
      </c>
      <c r="I26" s="169"/>
      <c r="J26" s="232"/>
      <c r="K26" s="219"/>
      <c r="L26" s="170"/>
      <c r="M26" s="228"/>
      <c r="N26" s="157"/>
      <c r="O26" s="158">
        <v>0.375</v>
      </c>
      <c r="P26" s="103"/>
      <c r="Q26" s="159">
        <v>4.166666666666663E-2</v>
      </c>
      <c r="R26" s="9"/>
      <c r="S26" s="159">
        <v>-9.027777777777754E-2</v>
      </c>
      <c r="T26" s="9"/>
      <c r="U26" s="259" t="s">
        <v>176</v>
      </c>
      <c r="V26" s="260">
        <v>9.027777777777754E-2</v>
      </c>
      <c r="W26" s="9" t="s">
        <v>139</v>
      </c>
      <c r="X26" s="99"/>
    </row>
    <row r="27" spans="1:24" x14ac:dyDescent="0.2">
      <c r="A27" s="258">
        <v>20</v>
      </c>
      <c r="B27" s="155">
        <v>46711</v>
      </c>
      <c r="C27" s="160"/>
      <c r="D27" s="217"/>
      <c r="E27" s="218"/>
      <c r="F27" s="219"/>
      <c r="G27" s="168"/>
      <c r="H27" s="228"/>
      <c r="I27" s="169"/>
      <c r="J27" s="232"/>
      <c r="K27" s="219"/>
      <c r="L27" s="170"/>
      <c r="M27" s="228"/>
      <c r="N27" s="157"/>
      <c r="O27" s="158" t="s">
        <v>141</v>
      </c>
      <c r="P27" s="103"/>
      <c r="Q27" s="159" t="s">
        <v>141</v>
      </c>
      <c r="R27" s="9"/>
      <c r="S27" s="159" t="s">
        <v>141</v>
      </c>
      <c r="T27" s="9"/>
      <c r="U27" s="259" t="s">
        <v>141</v>
      </c>
      <c r="V27" s="260" t="s">
        <v>141</v>
      </c>
      <c r="W27" s="9" t="s">
        <v>141</v>
      </c>
      <c r="X27" s="99"/>
    </row>
    <row r="28" spans="1:24" x14ac:dyDescent="0.2">
      <c r="A28" s="258">
        <v>21</v>
      </c>
      <c r="B28" s="155">
        <v>46712</v>
      </c>
      <c r="C28" s="160"/>
      <c r="D28" s="217"/>
      <c r="E28" s="218"/>
      <c r="F28" s="219"/>
      <c r="G28" s="168"/>
      <c r="H28" s="228"/>
      <c r="I28" s="169"/>
      <c r="J28" s="232"/>
      <c r="K28" s="219"/>
      <c r="L28" s="170"/>
      <c r="M28" s="228"/>
      <c r="N28" s="157"/>
      <c r="O28" s="158" t="s">
        <v>141</v>
      </c>
      <c r="P28" s="103"/>
      <c r="Q28" s="159" t="s">
        <v>141</v>
      </c>
      <c r="R28" s="9"/>
      <c r="S28" s="159" t="s">
        <v>141</v>
      </c>
      <c r="T28" s="9"/>
      <c r="U28" s="259" t="s">
        <v>141</v>
      </c>
      <c r="V28" s="260" t="s">
        <v>141</v>
      </c>
      <c r="W28" s="9" t="s">
        <v>141</v>
      </c>
      <c r="X28" s="99"/>
    </row>
    <row r="29" spans="1:24" x14ac:dyDescent="0.2">
      <c r="A29" s="258">
        <v>22</v>
      </c>
      <c r="B29" s="155">
        <v>46713</v>
      </c>
      <c r="C29" s="160"/>
      <c r="D29" s="217"/>
      <c r="E29" s="218">
        <v>0.33333333333333331</v>
      </c>
      <c r="F29" s="219">
        <v>0.72916666666666663</v>
      </c>
      <c r="G29" s="168"/>
      <c r="H29" s="228">
        <v>2.7777777777777776E-2</v>
      </c>
      <c r="I29" s="169"/>
      <c r="J29" s="232"/>
      <c r="K29" s="219"/>
      <c r="L29" s="170"/>
      <c r="M29" s="228"/>
      <c r="N29" s="157"/>
      <c r="O29" s="158">
        <v>0.36805555555555552</v>
      </c>
      <c r="P29" s="103"/>
      <c r="Q29" s="159">
        <v>3.472222222222221E-2</v>
      </c>
      <c r="R29" s="9"/>
      <c r="S29" s="159">
        <v>-5.555555555555533E-2</v>
      </c>
      <c r="T29" s="9"/>
      <c r="U29" s="259" t="s">
        <v>176</v>
      </c>
      <c r="V29" s="260">
        <v>5.555555555555533E-2</v>
      </c>
      <c r="W29" s="9" t="s">
        <v>139</v>
      </c>
      <c r="X29" s="99"/>
    </row>
    <row r="30" spans="1:24" x14ac:dyDescent="0.2">
      <c r="A30" s="258">
        <v>23</v>
      </c>
      <c r="B30" s="155">
        <v>46714</v>
      </c>
      <c r="C30" s="160"/>
      <c r="D30" s="217"/>
      <c r="E30" s="218">
        <v>0.33333333333333331</v>
      </c>
      <c r="F30" s="219">
        <v>0.72916666666666663</v>
      </c>
      <c r="G30" s="168"/>
      <c r="H30" s="228">
        <v>2.7777777777777776E-2</v>
      </c>
      <c r="I30" s="169"/>
      <c r="J30" s="232"/>
      <c r="K30" s="219"/>
      <c r="L30" s="170"/>
      <c r="M30" s="228"/>
      <c r="N30" s="157"/>
      <c r="O30" s="158">
        <v>0.36805555555555552</v>
      </c>
      <c r="P30" s="103"/>
      <c r="Q30" s="159">
        <v>3.472222222222221E-2</v>
      </c>
      <c r="R30" s="9"/>
      <c r="S30" s="159">
        <v>-2.0833333333333121E-2</v>
      </c>
      <c r="T30" s="9"/>
      <c r="U30" s="259" t="s">
        <v>176</v>
      </c>
      <c r="V30" s="260">
        <v>2.0833333333333121E-2</v>
      </c>
      <c r="W30" s="9" t="s">
        <v>139</v>
      </c>
      <c r="X30" s="99"/>
    </row>
    <row r="31" spans="1:24" x14ac:dyDescent="0.2">
      <c r="A31" s="258">
        <v>24</v>
      </c>
      <c r="B31" s="155">
        <v>46715</v>
      </c>
      <c r="C31" s="160"/>
      <c r="D31" s="217"/>
      <c r="E31" s="218">
        <v>0.33333333333333331</v>
      </c>
      <c r="F31" s="219">
        <v>0.66666666666666663</v>
      </c>
      <c r="G31" s="168"/>
      <c r="H31" s="228">
        <v>2.7777777777777776E-2</v>
      </c>
      <c r="I31" s="169"/>
      <c r="J31" s="232"/>
      <c r="K31" s="219"/>
      <c r="L31" s="170"/>
      <c r="M31" s="228"/>
      <c r="N31" s="157"/>
      <c r="O31" s="158">
        <v>0.30555555555555552</v>
      </c>
      <c r="P31" s="103"/>
      <c r="Q31" s="159">
        <v>-2.777777777777779E-2</v>
      </c>
      <c r="R31" s="9"/>
      <c r="S31" s="159">
        <v>-4.8611111111110911E-2</v>
      </c>
      <c r="T31" s="9"/>
      <c r="U31" s="259" t="s">
        <v>176</v>
      </c>
      <c r="V31" s="260">
        <v>4.8611111111110911E-2</v>
      </c>
      <c r="W31" s="9" t="s">
        <v>139</v>
      </c>
      <c r="X31" s="99"/>
    </row>
    <row r="32" spans="1:24" x14ac:dyDescent="0.2">
      <c r="A32" s="258">
        <v>25</v>
      </c>
      <c r="B32" s="155">
        <v>46716</v>
      </c>
      <c r="C32" s="160"/>
      <c r="D32" s="217"/>
      <c r="E32" s="218">
        <v>0.33333333333333331</v>
      </c>
      <c r="F32" s="219">
        <v>0.66666666666666663</v>
      </c>
      <c r="G32" s="168"/>
      <c r="H32" s="228">
        <v>2.7777777777777776E-2</v>
      </c>
      <c r="I32" s="169"/>
      <c r="J32" s="232"/>
      <c r="K32" s="219"/>
      <c r="L32" s="170"/>
      <c r="M32" s="228"/>
      <c r="N32" s="157"/>
      <c r="O32" s="158">
        <v>0.30555555555555552</v>
      </c>
      <c r="P32" s="103"/>
      <c r="Q32" s="159">
        <v>-2.777777777777779E-2</v>
      </c>
      <c r="R32" s="9"/>
      <c r="S32" s="159">
        <v>-7.6388888888888701E-2</v>
      </c>
      <c r="T32" s="9"/>
      <c r="U32" s="259" t="s">
        <v>176</v>
      </c>
      <c r="V32" s="260">
        <v>7.6388888888888701E-2</v>
      </c>
      <c r="W32" s="9" t="s">
        <v>139</v>
      </c>
      <c r="X32" s="99"/>
    </row>
    <row r="33" spans="1:24" x14ac:dyDescent="0.2">
      <c r="A33" s="258">
        <v>26</v>
      </c>
      <c r="B33" s="155">
        <v>46717</v>
      </c>
      <c r="C33" s="160"/>
      <c r="D33" s="217"/>
      <c r="E33" s="218">
        <v>0.83333333333333337</v>
      </c>
      <c r="F33" s="219">
        <v>1</v>
      </c>
      <c r="G33" s="168"/>
      <c r="H33" s="228">
        <v>2.0833333333333332E-2</v>
      </c>
      <c r="I33" s="169"/>
      <c r="J33" s="232">
        <v>0</v>
      </c>
      <c r="K33" s="219">
        <v>0.29166666666666669</v>
      </c>
      <c r="L33" s="170"/>
      <c r="M33" s="228"/>
      <c r="N33" s="157"/>
      <c r="O33" s="158">
        <v>0.4375</v>
      </c>
      <c r="P33" s="103"/>
      <c r="Q33" s="159">
        <v>0.10416666666666669</v>
      </c>
      <c r="R33" s="9"/>
      <c r="S33" s="159">
        <v>2.7777777777777984E-2</v>
      </c>
      <c r="T33" s="9"/>
      <c r="U33" s="259" t="s">
        <v>175</v>
      </c>
      <c r="V33" s="260">
        <v>2.7777777777777984E-2</v>
      </c>
      <c r="W33" s="9" t="s">
        <v>139</v>
      </c>
      <c r="X33" s="99"/>
    </row>
    <row r="34" spans="1:24" x14ac:dyDescent="0.2">
      <c r="A34" s="258">
        <v>27</v>
      </c>
      <c r="B34" s="155">
        <v>46718</v>
      </c>
      <c r="C34" s="160"/>
      <c r="D34" s="217"/>
      <c r="E34" s="218"/>
      <c r="F34" s="219"/>
      <c r="G34" s="168"/>
      <c r="H34" s="228"/>
      <c r="I34" s="169"/>
      <c r="J34" s="232"/>
      <c r="K34" s="219"/>
      <c r="L34" s="170"/>
      <c r="M34" s="228"/>
      <c r="N34" s="157"/>
      <c r="O34" s="158" t="s">
        <v>141</v>
      </c>
      <c r="P34" s="103"/>
      <c r="Q34" s="159" t="s">
        <v>141</v>
      </c>
      <c r="R34" s="9"/>
      <c r="S34" s="159" t="s">
        <v>141</v>
      </c>
      <c r="T34" s="9"/>
      <c r="U34" s="259" t="s">
        <v>141</v>
      </c>
      <c r="V34" s="260" t="s">
        <v>141</v>
      </c>
      <c r="W34" s="9" t="s">
        <v>141</v>
      </c>
      <c r="X34" s="99"/>
    </row>
    <row r="35" spans="1:24" x14ac:dyDescent="0.2">
      <c r="A35" s="258">
        <v>28</v>
      </c>
      <c r="B35" s="155">
        <v>46719</v>
      </c>
      <c r="C35" s="160"/>
      <c r="D35" s="217"/>
      <c r="E35" s="218"/>
      <c r="F35" s="219"/>
      <c r="G35" s="168"/>
      <c r="H35" s="228"/>
      <c r="I35" s="169"/>
      <c r="J35" s="232"/>
      <c r="K35" s="219"/>
      <c r="L35" s="170"/>
      <c r="M35" s="228"/>
      <c r="N35" s="157"/>
      <c r="O35" s="158" t="s">
        <v>141</v>
      </c>
      <c r="P35" s="103"/>
      <c r="Q35" s="159" t="s">
        <v>141</v>
      </c>
      <c r="R35" s="9"/>
      <c r="S35" s="159" t="s">
        <v>141</v>
      </c>
      <c r="T35" s="9"/>
      <c r="U35" s="259" t="s">
        <v>141</v>
      </c>
      <c r="V35" s="260" t="s">
        <v>141</v>
      </c>
      <c r="W35" s="9" t="s">
        <v>141</v>
      </c>
      <c r="X35" s="99"/>
    </row>
    <row r="36" spans="1:24" x14ac:dyDescent="0.2">
      <c r="A36" s="258">
        <v>29</v>
      </c>
      <c r="B36" s="155">
        <v>46720</v>
      </c>
      <c r="C36" s="160"/>
      <c r="D36" s="217"/>
      <c r="E36" s="218"/>
      <c r="F36" s="219"/>
      <c r="G36" s="168"/>
      <c r="H36" s="228"/>
      <c r="I36" s="169"/>
      <c r="J36" s="232"/>
      <c r="K36" s="219"/>
      <c r="L36" s="170"/>
      <c r="M36" s="228"/>
      <c r="N36" s="157"/>
      <c r="O36" s="158" t="s">
        <v>141</v>
      </c>
      <c r="P36" s="103"/>
      <c r="Q36" s="159" t="s">
        <v>141</v>
      </c>
      <c r="R36" s="9"/>
      <c r="S36" s="159" t="s">
        <v>141</v>
      </c>
      <c r="T36" s="9"/>
      <c r="U36" s="259" t="s">
        <v>141</v>
      </c>
      <c r="V36" s="260" t="s">
        <v>141</v>
      </c>
      <c r="W36" s="9" t="s">
        <v>141</v>
      </c>
      <c r="X36" s="99"/>
    </row>
    <row r="37" spans="1:24" x14ac:dyDescent="0.2">
      <c r="A37" s="258">
        <v>30</v>
      </c>
      <c r="B37" s="155">
        <v>46721</v>
      </c>
      <c r="C37" s="160"/>
      <c r="D37" s="217"/>
      <c r="E37" s="218"/>
      <c r="F37" s="219"/>
      <c r="G37" s="168"/>
      <c r="H37" s="228"/>
      <c r="I37" s="169"/>
      <c r="J37" s="232"/>
      <c r="K37" s="219"/>
      <c r="L37" s="170"/>
      <c r="M37" s="228"/>
      <c r="N37" s="157"/>
      <c r="O37" s="158" t="s">
        <v>141</v>
      </c>
      <c r="P37" s="103"/>
      <c r="Q37" s="159" t="s">
        <v>141</v>
      </c>
      <c r="R37" s="9"/>
      <c r="S37" s="159" t="s">
        <v>141</v>
      </c>
      <c r="T37" s="9"/>
      <c r="U37" s="259" t="s">
        <v>141</v>
      </c>
      <c r="V37" s="260" t="s">
        <v>141</v>
      </c>
      <c r="W37" s="9" t="s">
        <v>141</v>
      </c>
      <c r="X37" s="99"/>
    </row>
    <row r="38" spans="1:24" x14ac:dyDescent="0.2">
      <c r="A38" s="258">
        <v>31</v>
      </c>
      <c r="B38" s="161" t="s">
        <v>141</v>
      </c>
      <c r="C38" s="162"/>
      <c r="D38" s="220" t="s">
        <v>164</v>
      </c>
      <c r="E38" s="221"/>
      <c r="F38" s="222"/>
      <c r="G38" s="171"/>
      <c r="H38" s="229"/>
      <c r="I38" s="172"/>
      <c r="J38" s="233"/>
      <c r="K38" s="222"/>
      <c r="L38" s="173"/>
      <c r="M38" s="229"/>
      <c r="N38" s="174"/>
      <c r="O38" s="175"/>
      <c r="P38" s="276"/>
      <c r="Q38" s="159"/>
      <c r="R38" s="266"/>
      <c r="S38" s="159" t="s">
        <v>141</v>
      </c>
      <c r="T38" s="266"/>
      <c r="U38" s="259" t="s">
        <v>141</v>
      </c>
      <c r="V38" s="277"/>
      <c r="W38" s="266"/>
      <c r="X38" s="99"/>
    </row>
    <row r="39" spans="1:24" x14ac:dyDescent="0.2">
      <c r="A39" s="258">
        <v>32</v>
      </c>
      <c r="B39" s="161" t="s">
        <v>141</v>
      </c>
      <c r="C39" s="162"/>
      <c r="D39" s="220" t="s">
        <v>166</v>
      </c>
      <c r="E39" s="221"/>
      <c r="F39" s="222"/>
      <c r="G39" s="171"/>
      <c r="H39" s="229"/>
      <c r="I39" s="172"/>
      <c r="J39" s="233"/>
      <c r="K39" s="222"/>
      <c r="L39" s="173"/>
      <c r="M39" s="229"/>
      <c r="N39" s="174"/>
      <c r="O39" s="175"/>
      <c r="P39" s="276"/>
      <c r="Q39" s="159"/>
      <c r="R39" s="266"/>
      <c r="S39" s="159" t="s">
        <v>141</v>
      </c>
      <c r="T39" s="266"/>
      <c r="U39" s="259" t="s">
        <v>141</v>
      </c>
      <c r="V39" s="277"/>
      <c r="W39" s="266"/>
      <c r="X39" s="99"/>
    </row>
    <row r="40" spans="1:24" x14ac:dyDescent="0.2">
      <c r="A40" s="258">
        <v>33</v>
      </c>
      <c r="B40" s="161" t="s">
        <v>141</v>
      </c>
      <c r="C40" s="162"/>
      <c r="D40" s="220" t="s">
        <v>165</v>
      </c>
      <c r="E40" s="221"/>
      <c r="F40" s="222"/>
      <c r="G40" s="171"/>
      <c r="H40" s="229"/>
      <c r="I40" s="172"/>
      <c r="J40" s="233"/>
      <c r="K40" s="222"/>
      <c r="L40" s="173"/>
      <c r="M40" s="229"/>
      <c r="N40" s="174"/>
      <c r="O40" s="175"/>
      <c r="P40" s="276"/>
      <c r="Q40" s="159"/>
      <c r="R40" s="266"/>
      <c r="S40" s="159" t="s">
        <v>141</v>
      </c>
      <c r="T40" s="266"/>
      <c r="U40" s="259" t="s">
        <v>141</v>
      </c>
      <c r="V40" s="277"/>
      <c r="W40" s="266"/>
      <c r="X40" s="99"/>
    </row>
    <row r="41" spans="1:24" x14ac:dyDescent="0.2">
      <c r="A41" s="258">
        <v>34</v>
      </c>
      <c r="B41" s="161" t="s">
        <v>141</v>
      </c>
      <c r="C41" s="162"/>
      <c r="D41" s="223"/>
      <c r="E41" s="221"/>
      <c r="F41" s="222"/>
      <c r="G41" s="171"/>
      <c r="H41" s="229"/>
      <c r="I41" s="172"/>
      <c r="J41" s="233"/>
      <c r="K41" s="222"/>
      <c r="L41" s="173"/>
      <c r="M41" s="229"/>
      <c r="N41" s="174"/>
      <c r="O41" s="175"/>
      <c r="P41" s="276"/>
      <c r="Q41" s="159"/>
      <c r="R41" s="266"/>
      <c r="S41" s="159" t="s">
        <v>141</v>
      </c>
      <c r="T41" s="266"/>
      <c r="U41" s="259" t="s">
        <v>141</v>
      </c>
      <c r="V41" s="277"/>
      <c r="W41" s="266"/>
      <c r="X41" s="99"/>
    </row>
    <row r="42" spans="1:24" x14ac:dyDescent="0.2">
      <c r="A42" s="258">
        <v>35</v>
      </c>
      <c r="B42" s="161" t="s">
        <v>141</v>
      </c>
      <c r="C42" s="162"/>
      <c r="D42" s="224"/>
      <c r="E42" s="225"/>
      <c r="F42" s="226"/>
      <c r="G42" s="171"/>
      <c r="H42" s="230"/>
      <c r="I42" s="172"/>
      <c r="J42" s="234"/>
      <c r="K42" s="226"/>
      <c r="L42" s="173"/>
      <c r="M42" s="230"/>
      <c r="N42" s="174"/>
      <c r="O42" s="175"/>
      <c r="P42" s="276"/>
      <c r="Q42" s="159"/>
      <c r="R42" s="266"/>
      <c r="S42" s="159" t="s">
        <v>141</v>
      </c>
      <c r="T42" s="266"/>
      <c r="U42" s="259" t="s">
        <v>141</v>
      </c>
      <c r="V42" s="277"/>
      <c r="W42" s="266"/>
      <c r="X42" s="99"/>
    </row>
    <row r="43" spans="1:24" x14ac:dyDescent="0.2">
      <c r="A43" s="240"/>
      <c r="B43" s="261"/>
      <c r="C43" s="261"/>
      <c r="D43" s="261"/>
      <c r="E43" s="261"/>
      <c r="F43" s="262"/>
      <c r="G43" s="262"/>
      <c r="H43" s="262"/>
      <c r="I43" s="163"/>
      <c r="J43" s="262"/>
      <c r="K43" s="262"/>
      <c r="L43" s="262"/>
      <c r="M43" s="263" t="s">
        <v>69</v>
      </c>
      <c r="N43" s="262"/>
      <c r="O43" s="278" t="s">
        <v>201</v>
      </c>
      <c r="P43" s="262"/>
      <c r="Q43" s="265"/>
      <c r="R43" s="262"/>
      <c r="S43" s="265"/>
      <c r="T43" s="266"/>
      <c r="U43" s="267"/>
      <c r="V43" s="266"/>
      <c r="W43" s="266"/>
      <c r="X43" s="99"/>
    </row>
    <row r="44" spans="1:24" x14ac:dyDescent="0.2">
      <c r="A44" s="268"/>
      <c r="B44" s="269"/>
      <c r="C44" s="269"/>
      <c r="D44" s="269"/>
      <c r="E44" s="269"/>
      <c r="F44" s="105"/>
      <c r="G44" s="105"/>
      <c r="H44" s="105"/>
      <c r="I44" s="270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271"/>
      <c r="V44" s="105"/>
      <c r="W44" s="105"/>
      <c r="X44" s="106"/>
    </row>
    <row r="47" spans="1:24" x14ac:dyDescent="0.2">
      <c r="O47" s="176"/>
    </row>
  </sheetData>
  <sheetProtection algorithmName="SHA-512" hashValue="LGo5lAAf/1b8XzR/7bgehOlhWau8rOrgUl4zwyToUre/pqxuAH85OSpVBfyjr0kcQ+Wo1so5ejRAPEaMP68anQ==" saltValue="PnZWyYt8PWfVSJyALWwwnw==" spinCount="100000" sheet="1" objects="1" scenarios="1"/>
  <customSheetViews>
    <customSheetView guid="{BE38D6A5-1151-4AFA-A060-8C10F83778A9}" showRowCol="0">
      <pane ySplit="6" topLeftCell="A7" activePane="bottomLeft" state="frozenSplit"/>
      <selection pane="bottomLeft" activeCell="D9" sqref="D9"/>
      <pageMargins left="0.78740157480314965" right="0.78740157480314965" top="0.47244094488188981" bottom="0.59055118110236227" header="0.31496062992125984" footer="0.39370078740157483"/>
      <printOptions horizontalCentered="1"/>
      <pageSetup paperSize="9" scale="85" orientation="landscape" blackAndWhite="1" horizontalDpi="300" verticalDpi="300" r:id="rId1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  <customSheetView guid="{A128833A-608C-48E6-BD67-C07A968156EC}" showRowCol="0" showRuler="0">
      <pane ySplit="6" topLeftCell="A7" activePane="bottomLeft" state="frozenSplit"/>
      <selection pane="bottomLeft" activeCell="S24" sqref="S24"/>
      <pageMargins left="0.78740157480314965" right="0.78740157480314965" top="0.47244094488188981" bottom="0.59055118110236227" header="0.31496062992125984" footer="0.39370078740157483"/>
      <printOptions horizontalCentered="1"/>
      <pageSetup paperSize="9" scale="85" orientation="landscape" blackAndWhite="1" horizontalDpi="300" verticalDpi="300" r:id="rId2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</customSheetViews>
  <phoneticPr fontId="0" type="noConversion"/>
  <conditionalFormatting sqref="A8:A42">
    <cfRule type="expression" dxfId="11" priority="5" stopIfTrue="1">
      <formula>WEEKDAY(B8)=7</formula>
    </cfRule>
    <cfRule type="expression" dxfId="10" priority="6" stopIfTrue="1">
      <formula>WEEKDAY(B8)=1</formula>
    </cfRule>
    <cfRule type="expression" dxfId="9" priority="7" stopIfTrue="1">
      <formula>WEEKDAY(B8)=7</formula>
    </cfRule>
    <cfRule type="expression" dxfId="8" priority="8" stopIfTrue="1">
      <formula>WEEKDAY(B8)=1</formula>
    </cfRule>
  </conditionalFormatting>
  <conditionalFormatting sqref="B8:B42">
    <cfRule type="expression" dxfId="7" priority="3" stopIfTrue="1">
      <formula>WEEKDAY(B8)=7</formula>
    </cfRule>
    <cfRule type="expression" dxfId="6" priority="4" stopIfTrue="1">
      <formula>WEEKDAY(B8)=1</formula>
    </cfRule>
    <cfRule type="expression" dxfId="5" priority="9" stopIfTrue="1">
      <formula>WEEKDAY(B8)=7</formula>
    </cfRule>
    <cfRule type="expression" dxfId="4" priority="10" stopIfTrue="1">
      <formula>WEEKDAY(B8)=1</formula>
    </cfRule>
  </conditionalFormatting>
  <conditionalFormatting sqref="C8:C42">
    <cfRule type="expression" dxfId="3" priority="1" stopIfTrue="1">
      <formula>WEEKDAY(B8)=7</formula>
    </cfRule>
    <cfRule type="expression" dxfId="2" priority="2" stopIfTrue="1">
      <formula>WEEKDAY(B8)=1</formula>
    </cfRule>
    <cfRule type="expression" dxfId="1" priority="11" stopIfTrue="1">
      <formula>WEEKDAY(B8)=7</formula>
    </cfRule>
    <cfRule type="expression" dxfId="0" priority="12" stopIfTrue="1">
      <formula>WEEKDAY(B8)=1</formula>
    </cfRule>
  </conditionalFormatting>
  <hyperlinks>
    <hyperlink ref="B4" location="Beschreibung!A7" display="Doku" xr:uid="{00000000-0004-0000-0400-000000000000}"/>
    <hyperlink ref="B2" location="Zentrale!A8" display="Zur Zentrale" xr:uid="{00000000-0004-0000-0400-000001000000}"/>
  </hyperlinks>
  <printOptions horizontalCentered="1"/>
  <pageMargins left="0.78740157480314965" right="0.78740157480314965" top="0.59055118110236227" bottom="0.59055118110236227" header="0.31496062992125984" footer="0.39370078740157483"/>
  <pageSetup paperSize="9" scale="85" orientation="landscape" horizontalDpi="300" verticalDpi="300" r:id="rId3"/>
  <headerFooter alignWithMargins="0">
    <oddHeader>&amp;L&amp;"Arial,Standard"&amp;F&amp;C&amp;"Arial,Standard"&amp;A&amp;R&amp;"Arial,Standard"&amp;D</oddHeader>
    <oddFooter>&amp;L&amp;"Arial,Standard"Auszug aus Produkt-Nr. XZ200&amp;R&amp;"Arial,Standard"© Auvista Verlag München</oddFooter>
  </headerFooter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7"/>
  <sheetViews>
    <sheetView showGridLines="0" showRowColHeaders="0" zoomScale="120" zoomScaleNormal="120" workbookViewId="0">
      <selection activeCell="B3" sqref="B3"/>
    </sheetView>
  </sheetViews>
  <sheetFormatPr baseColWidth="10" defaultRowHeight="12.75" x14ac:dyDescent="0.2"/>
  <cols>
    <col min="1" max="1" width="12" style="33"/>
    <col min="2" max="2" width="11.83203125" style="33" customWidth="1"/>
    <col min="3" max="3" width="12.83203125" style="33" customWidth="1"/>
    <col min="4" max="4" width="12" style="33"/>
    <col min="5" max="5" width="13" style="33" customWidth="1"/>
    <col min="6" max="6" width="7.33203125" style="33" customWidth="1"/>
    <col min="7" max="7" width="14.83203125" style="33" customWidth="1"/>
    <col min="8" max="8" width="3.83203125" style="33" customWidth="1"/>
    <col min="9" max="9" width="13.1640625" style="33" customWidth="1"/>
    <col min="10" max="10" width="8.83203125" style="33" customWidth="1"/>
    <col min="11" max="16384" width="12" style="33"/>
  </cols>
  <sheetData>
    <row r="1" spans="1:14" x14ac:dyDescent="0.2">
      <c r="A1" s="25" t="s">
        <v>187</v>
      </c>
    </row>
    <row r="2" spans="1:14" ht="13.5" thickBot="1" x14ac:dyDescent="0.25">
      <c r="B2" s="34" t="s">
        <v>187</v>
      </c>
      <c r="C2" s="35"/>
      <c r="D2" s="35"/>
      <c r="E2" s="35"/>
      <c r="F2" s="35"/>
      <c r="G2" s="35"/>
      <c r="H2" s="35"/>
      <c r="I2" s="35"/>
      <c r="J2" s="35"/>
      <c r="K2" s="36"/>
      <c r="L2" s="37"/>
      <c r="M2" s="37"/>
      <c r="N2" s="37"/>
    </row>
    <row r="3" spans="1:14" x14ac:dyDescent="0.2">
      <c r="B3" s="279" t="s">
        <v>157</v>
      </c>
      <c r="C3" s="38"/>
      <c r="D3" s="39" t="s">
        <v>3</v>
      </c>
      <c r="E3" s="40"/>
      <c r="F3" s="41"/>
      <c r="G3" s="42"/>
      <c r="H3" s="42"/>
      <c r="I3" s="42"/>
      <c r="J3" s="41"/>
      <c r="K3" s="43"/>
      <c r="L3" s="37"/>
      <c r="M3" s="37"/>
      <c r="N3" s="37"/>
    </row>
    <row r="4" spans="1:14" x14ac:dyDescent="0.2">
      <c r="B4" s="44"/>
      <c r="C4" s="38"/>
      <c r="D4" s="45"/>
      <c r="E4" s="40"/>
      <c r="F4" s="41"/>
      <c r="G4" s="42" t="s">
        <v>58</v>
      </c>
      <c r="H4" s="42"/>
      <c r="I4" s="42" t="s">
        <v>59</v>
      </c>
      <c r="J4" s="41"/>
      <c r="K4" s="43"/>
      <c r="L4" s="37"/>
      <c r="M4" s="37"/>
      <c r="N4" s="37"/>
    </row>
    <row r="5" spans="1:14" x14ac:dyDescent="0.2">
      <c r="B5" s="46"/>
      <c r="C5" s="40"/>
      <c r="D5" s="40"/>
      <c r="E5" s="41"/>
      <c r="F5" s="47" t="s">
        <v>190</v>
      </c>
      <c r="G5" s="48">
        <v>0.3215277777777778</v>
      </c>
      <c r="H5" s="42"/>
      <c r="I5" s="49">
        <v>0.6694444444444444</v>
      </c>
      <c r="J5" s="41"/>
      <c r="K5" s="43"/>
      <c r="L5" s="37"/>
      <c r="M5" s="37"/>
      <c r="N5" s="37"/>
    </row>
    <row r="6" spans="1:14" ht="6" customHeight="1" x14ac:dyDescent="0.2">
      <c r="B6" s="46"/>
      <c r="C6" s="41"/>
      <c r="D6" s="41"/>
      <c r="E6" s="41"/>
      <c r="F6" s="41"/>
      <c r="G6" s="41"/>
      <c r="H6" s="41"/>
      <c r="I6" s="41"/>
      <c r="J6" s="41"/>
      <c r="K6" s="43"/>
      <c r="L6" s="37"/>
      <c r="M6" s="37"/>
      <c r="N6" s="37"/>
    </row>
    <row r="7" spans="1:14" x14ac:dyDescent="0.2">
      <c r="B7" s="46"/>
      <c r="C7" s="50"/>
      <c r="D7" s="51" t="s">
        <v>188</v>
      </c>
      <c r="E7" s="41"/>
      <c r="F7" s="41"/>
      <c r="G7" s="38" t="s">
        <v>60</v>
      </c>
      <c r="H7" s="41"/>
      <c r="I7" s="52">
        <f>IF(G5="","",IF(I5="","",I5-G5))</f>
        <v>0.3479166666666666</v>
      </c>
      <c r="J7" s="41"/>
      <c r="K7" s="43"/>
      <c r="L7" s="37"/>
      <c r="M7" s="37"/>
      <c r="N7" s="37"/>
    </row>
    <row r="8" spans="1:14" ht="18.75" x14ac:dyDescent="0.3">
      <c r="B8" s="46"/>
      <c r="C8" s="50"/>
      <c r="D8" s="51" t="s">
        <v>189</v>
      </c>
      <c r="E8" s="41"/>
      <c r="F8" s="41"/>
      <c r="G8" s="38" t="s">
        <v>61</v>
      </c>
      <c r="H8" s="41"/>
      <c r="I8" s="53">
        <f>IF(I7="","",I7*24)</f>
        <v>8.3499999999999979</v>
      </c>
      <c r="J8" s="41"/>
      <c r="K8" s="43"/>
      <c r="L8" s="37"/>
      <c r="M8" s="37"/>
      <c r="N8" s="37"/>
    </row>
    <row r="9" spans="1:14" ht="18.75" x14ac:dyDescent="0.3">
      <c r="B9" s="46"/>
      <c r="C9" s="50"/>
      <c r="D9" s="51"/>
      <c r="E9" s="41"/>
      <c r="F9" s="41"/>
      <c r="G9" s="38"/>
      <c r="H9" s="41"/>
      <c r="I9" s="53"/>
      <c r="J9" s="41"/>
      <c r="K9" s="43"/>
      <c r="L9" s="37"/>
      <c r="M9" s="37"/>
      <c r="N9" s="37"/>
    </row>
    <row r="10" spans="1:14" ht="12.75" customHeight="1" x14ac:dyDescent="0.2">
      <c r="B10" s="54"/>
      <c r="C10" s="35"/>
      <c r="D10" s="35"/>
      <c r="E10" s="55"/>
      <c r="F10" s="35"/>
      <c r="G10" s="35"/>
      <c r="H10" s="35"/>
      <c r="I10" s="35"/>
      <c r="J10" s="35"/>
      <c r="K10" s="36"/>
      <c r="L10" s="37"/>
      <c r="M10" s="37"/>
      <c r="N10" s="37"/>
    </row>
    <row r="11" spans="1:14" x14ac:dyDescent="0.2">
      <c r="B11" s="46"/>
      <c r="C11" s="56"/>
      <c r="D11" s="40"/>
      <c r="E11" s="57"/>
      <c r="F11" s="41"/>
      <c r="G11" s="58" t="s">
        <v>190</v>
      </c>
      <c r="H11" s="41"/>
      <c r="I11" s="48">
        <v>0.97499999999999998</v>
      </c>
      <c r="J11" s="41"/>
      <c r="K11" s="43"/>
      <c r="L11" s="37"/>
      <c r="M11" s="37"/>
      <c r="N11" s="37"/>
    </row>
    <row r="12" spans="1:14" ht="18.75" x14ac:dyDescent="0.3">
      <c r="B12" s="46"/>
      <c r="C12" s="59"/>
      <c r="D12" s="50"/>
      <c r="E12" s="38"/>
      <c r="F12" s="41"/>
      <c r="G12" s="38" t="s">
        <v>191</v>
      </c>
      <c r="H12" s="41"/>
      <c r="I12" s="60">
        <f>IF(I11="","",I11*24)</f>
        <v>23.4</v>
      </c>
      <c r="J12" s="41"/>
      <c r="K12" s="43"/>
      <c r="L12" s="37"/>
      <c r="M12" s="37"/>
      <c r="N12" s="37"/>
    </row>
    <row r="13" spans="1:14" ht="18.75" x14ac:dyDescent="0.3">
      <c r="B13" s="61"/>
      <c r="C13" s="62"/>
      <c r="D13" s="63"/>
      <c r="E13" s="64"/>
      <c r="F13" s="65"/>
      <c r="G13" s="64"/>
      <c r="H13" s="65"/>
      <c r="I13" s="66"/>
      <c r="J13" s="65"/>
      <c r="K13" s="67"/>
      <c r="L13" s="37"/>
      <c r="M13" s="37"/>
      <c r="N13" s="37"/>
    </row>
    <row r="14" spans="1:14" ht="12.75" customHeight="1" x14ac:dyDescent="0.2">
      <c r="B14" s="46"/>
      <c r="C14" s="41"/>
      <c r="D14" s="41"/>
      <c r="E14" s="41"/>
      <c r="F14" s="41"/>
      <c r="G14" s="41"/>
      <c r="H14" s="41"/>
      <c r="I14" s="41"/>
      <c r="J14" s="41"/>
      <c r="K14" s="43"/>
      <c r="L14" s="37"/>
      <c r="M14" s="37"/>
      <c r="N14" s="37"/>
    </row>
    <row r="15" spans="1:14" x14ac:dyDescent="0.2">
      <c r="B15" s="46"/>
      <c r="C15" s="68"/>
      <c r="D15" s="68"/>
      <c r="E15" s="41"/>
      <c r="F15" s="41"/>
      <c r="G15" s="69" t="s">
        <v>192</v>
      </c>
      <c r="H15" s="41"/>
      <c r="I15" s="70">
        <v>2563</v>
      </c>
      <c r="J15" s="41"/>
      <c r="K15" s="43"/>
      <c r="L15" s="37"/>
      <c r="M15" s="37"/>
      <c r="N15" s="37"/>
    </row>
    <row r="16" spans="1:14" ht="18.75" x14ac:dyDescent="0.3">
      <c r="B16" s="46"/>
      <c r="C16" s="71"/>
      <c r="D16" s="71"/>
      <c r="E16" s="41"/>
      <c r="F16" s="41"/>
      <c r="G16" s="38" t="s">
        <v>60</v>
      </c>
      <c r="H16" s="41"/>
      <c r="I16" s="72">
        <f>IF(I15="","",(I15/60)/24)</f>
        <v>1.7798611111111111</v>
      </c>
      <c r="J16" s="41"/>
      <c r="K16" s="43"/>
      <c r="L16" s="37"/>
      <c r="M16" s="37"/>
      <c r="N16" s="37"/>
    </row>
    <row r="17" spans="2:14" ht="18.75" x14ac:dyDescent="0.3">
      <c r="B17" s="61"/>
      <c r="C17" s="73"/>
      <c r="D17" s="73"/>
      <c r="E17" s="65"/>
      <c r="F17" s="65"/>
      <c r="G17" s="64"/>
      <c r="H17" s="65"/>
      <c r="I17" s="74"/>
      <c r="J17" s="65"/>
      <c r="K17" s="67"/>
      <c r="L17" s="37"/>
      <c r="M17" s="37"/>
      <c r="N17" s="37"/>
    </row>
    <row r="18" spans="2:14" ht="18.75" x14ac:dyDescent="0.3">
      <c r="B18" s="54"/>
      <c r="C18" s="71"/>
      <c r="D18" s="71"/>
      <c r="E18" s="41"/>
      <c r="F18" s="41"/>
      <c r="G18" s="38"/>
      <c r="H18" s="41"/>
      <c r="I18" s="75"/>
      <c r="J18" s="41"/>
      <c r="K18" s="43"/>
      <c r="L18" s="37"/>
      <c r="M18" s="37"/>
      <c r="N18" s="37"/>
    </row>
    <row r="19" spans="2:14" x14ac:dyDescent="0.2">
      <c r="B19" s="76"/>
      <c r="C19" s="77"/>
      <c r="D19" s="78" t="s">
        <v>193</v>
      </c>
      <c r="E19" s="77"/>
      <c r="F19" s="78" t="s">
        <v>194</v>
      </c>
      <c r="G19" s="77"/>
      <c r="H19" s="77"/>
      <c r="I19" s="79"/>
      <c r="J19" s="41"/>
      <c r="K19" s="43"/>
      <c r="L19" s="37"/>
      <c r="M19" s="37"/>
      <c r="N19" s="37"/>
    </row>
    <row r="20" spans="2:14" ht="21" x14ac:dyDescent="0.2">
      <c r="B20" s="46"/>
      <c r="C20" s="80"/>
      <c r="D20" s="81">
        <v>39</v>
      </c>
      <c r="E20" s="82" t="s">
        <v>196</v>
      </c>
      <c r="F20" s="81">
        <v>5</v>
      </c>
      <c r="G20" s="83" t="s">
        <v>195</v>
      </c>
      <c r="H20" s="84" t="s">
        <v>197</v>
      </c>
      <c r="I20" s="85">
        <f>IF(D20="","",IF(F20="","",D20/F20/24))</f>
        <v>0.32500000000000001</v>
      </c>
      <c r="J20" s="86" t="s">
        <v>198</v>
      </c>
      <c r="K20" s="43"/>
      <c r="L20" s="37"/>
      <c r="M20" s="37"/>
      <c r="N20" s="37"/>
    </row>
    <row r="21" spans="2:14" ht="0.95" customHeight="1" x14ac:dyDescent="0.2">
      <c r="B21" s="46"/>
      <c r="C21" s="80"/>
      <c r="D21" s="80"/>
      <c r="E21" s="80"/>
      <c r="F21" s="80"/>
      <c r="G21" s="87"/>
      <c r="H21" s="88"/>
      <c r="I21" s="89"/>
      <c r="J21" s="41"/>
      <c r="K21" s="43"/>
      <c r="L21" s="37"/>
      <c r="M21" s="37"/>
      <c r="N21" s="37"/>
    </row>
    <row r="22" spans="2:14" ht="20.100000000000001" customHeight="1" x14ac:dyDescent="0.2">
      <c r="B22" s="61"/>
      <c r="C22" s="65"/>
      <c r="D22" s="65"/>
      <c r="E22" s="65"/>
      <c r="F22" s="65"/>
      <c r="G22" s="65"/>
      <c r="H22" s="65"/>
      <c r="I22" s="65"/>
      <c r="J22" s="65"/>
      <c r="K22" s="67"/>
      <c r="L22" s="37"/>
      <c r="M22" s="37"/>
      <c r="N22" s="37"/>
    </row>
    <row r="23" spans="2:14" x14ac:dyDescent="0.2">
      <c r="B23" s="90"/>
      <c r="C23" s="90"/>
      <c r="D23" s="90"/>
      <c r="E23" s="90"/>
      <c r="F23" s="90"/>
      <c r="G23" s="90"/>
      <c r="H23" s="91"/>
      <c r="I23" s="91"/>
      <c r="J23" s="90"/>
      <c r="K23" s="90"/>
      <c r="L23" s="37"/>
      <c r="M23" s="37"/>
      <c r="N23" s="37"/>
    </row>
    <row r="24" spans="2:14" x14ac:dyDescent="0.2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2:14" x14ac:dyDescent="0.2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2:14" x14ac:dyDescent="0.2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2:14" x14ac:dyDescent="0.2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2:14" x14ac:dyDescent="0.2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2:14" x14ac:dyDescent="0.2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2:14" x14ac:dyDescent="0.2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2:14" x14ac:dyDescent="0.2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2:14" x14ac:dyDescent="0.2"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2:11" x14ac:dyDescent="0.2"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2:11" x14ac:dyDescent="0.2"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2:11" x14ac:dyDescent="0.2"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2:11" x14ac:dyDescent="0.2"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2:11" x14ac:dyDescent="0.2"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2:11" x14ac:dyDescent="0.2"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2:11" x14ac:dyDescent="0.2"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2:11" x14ac:dyDescent="0.2"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2:11" x14ac:dyDescent="0.2"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2:11" x14ac:dyDescent="0.2"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2:11" x14ac:dyDescent="0.2"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2:11" x14ac:dyDescent="0.2"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2:11" x14ac:dyDescent="0.2"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2:11" x14ac:dyDescent="0.2"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2:11" x14ac:dyDescent="0.2"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2:11" x14ac:dyDescent="0.2"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2:11" x14ac:dyDescent="0.2"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2:11" x14ac:dyDescent="0.2"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2:11" x14ac:dyDescent="0.2"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2:1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2:11" x14ac:dyDescent="0.2">
      <c r="B53" s="37"/>
      <c r="C53" s="37"/>
      <c r="D53" s="37"/>
      <c r="E53" s="37"/>
      <c r="F53" s="37"/>
      <c r="G53" s="37"/>
      <c r="H53" s="37"/>
      <c r="I53" s="37"/>
      <c r="J53" s="37"/>
      <c r="K53" s="37"/>
    </row>
    <row r="54" spans="2:11" x14ac:dyDescent="0.2"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2:11" x14ac:dyDescent="0.2"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pans="2:11" x14ac:dyDescent="0.2"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2:11" x14ac:dyDescent="0.2"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2:11" x14ac:dyDescent="0.2"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2:11" x14ac:dyDescent="0.2"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2:1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2:11" x14ac:dyDescent="0.2"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2:11" x14ac:dyDescent="0.2"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2:11" x14ac:dyDescent="0.2"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2:11" x14ac:dyDescent="0.2"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65" spans="2:11" x14ac:dyDescent="0.2"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2:11" x14ac:dyDescent="0.2"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2:11" x14ac:dyDescent="0.2">
      <c r="B67" s="37"/>
      <c r="C67" s="37"/>
      <c r="D67" s="37"/>
      <c r="E67" s="37"/>
      <c r="F67" s="37"/>
      <c r="G67" s="37"/>
      <c r="H67" s="37"/>
      <c r="I67" s="37"/>
      <c r="J67" s="37"/>
      <c r="K67" s="37"/>
    </row>
  </sheetData>
  <sheetProtection algorithmName="SHA-512" hashValue="8Kf9cSjBruR+H7Kuo2itY3fmi8QteNwnMJ/mKZykeLw6FhzYs5IS+e9IFFGEq9lrFeD07N7plCHW6234W4vM2A==" saltValue="Cidn7o0X5BesuITvU1xj/Q==" spinCount="100000" sheet="1" formatCells="0" formatColumns="0" formatRows="0"/>
  <customSheetViews>
    <customSheetView guid="{BE38D6A5-1151-4AFA-A060-8C10F83778A9}" scale="97" showRowCol="0">
      <pageMargins left="0.78740157480314965" right="0.78740157480314965" top="0.98425196850393704" bottom="0.98425196850393704" header="0.51181102362204722" footer="0.51181102362204722"/>
      <pageSetup paperSize="9" scale="85" orientation="portrait" horizontalDpi="300" verticalDpi="300" r:id="rId1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  <customSheetView guid="{A128833A-608C-48E6-BD67-C07A968156EC}" scale="97" showRowCol="0" showRuler="0">
      <pageMargins left="0.78740157480314965" right="0.78740157480314965" top="0.98425196850393704" bottom="0.98425196850393704" header="0.51181102362204722" footer="0.51181102362204722"/>
      <pageSetup paperSize="9" scale="85" orientation="portrait" horizontalDpi="300" verticalDpi="300" r:id="rId2"/>
      <headerFooter alignWithMargins="0">
        <oddHeader>&amp;L&amp;"Arial,Standard"&amp;F&amp;C&amp;"Arial,Standard"&amp;A&amp;R&amp;"Arial,Standard"&amp;D</oddHeader>
        <oddFooter>&amp;L&amp;"Arial,Standard"Auszug aus Produkt-Nr. XZ200&amp;R&amp;"Arial,Standard"© 2011 Auvista Verlag München</oddFooter>
      </headerFooter>
    </customSheetView>
  </customSheetViews>
  <phoneticPr fontId="0" type="noConversion"/>
  <hyperlinks>
    <hyperlink ref="D3" location="Zeiterfassung!B1" display="Zeiterfassung!B1" xr:uid="{00000000-0004-0000-0500-000000000000}"/>
    <hyperlink ref="B3" location="Zentrale!A8" display="Zur Zentrale" xr:uid="{00000000-0004-0000-0500-000001000000}"/>
  </hyperlinks>
  <pageMargins left="0.78740157480314965" right="0.78740157480314965" top="0.98425196850393704" bottom="0.98425196850393704" header="0.51181102362204722" footer="0.51181102362204722"/>
  <pageSetup paperSize="9" scale="85" orientation="portrait" horizontalDpi="300" verticalDpi="300" r:id="rId3"/>
  <headerFooter alignWithMargins="0">
    <oddHeader>&amp;C&amp;"Calibri,Standard"&amp;F</oddHeader>
    <oddFooter>&amp;L&amp;"Calibri,Standard"Auszug aus Produkt-Nr. XZ200&amp;R&amp;"Calibri,Standard"© Auvista Verlag München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"/>
  <sheetViews>
    <sheetView workbookViewId="0"/>
  </sheetViews>
  <sheetFormatPr baseColWidth="10" defaultRowHeight="12.75" x14ac:dyDescent="0.2"/>
  <cols>
    <col min="1" max="2" width="12" style="31"/>
    <col min="3" max="3" width="12.5" style="31" bestFit="1" customWidth="1"/>
    <col min="4" max="16384" width="12" style="31"/>
  </cols>
  <sheetData>
    <row r="1" spans="1:3" x14ac:dyDescent="0.2">
      <c r="C1" s="32" t="s">
        <v>157</v>
      </c>
    </row>
    <row r="2" spans="1:3" x14ac:dyDescent="0.2">
      <c r="A2" s="31" t="s">
        <v>57</v>
      </c>
    </row>
  </sheetData>
  <customSheetViews>
    <customSheetView guid="{BE38D6A5-1151-4AFA-A060-8C10F83778A9}"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>
        <oddHeader>&amp;L&amp;"Arial,Standard"&amp;F&amp;C&amp;"Arial,Standard"&amp;A&amp;R&amp;"Arial,Standard"&amp;D</oddHeader>
        <oddFooter>&amp;C&amp;"Arial,Standard"Seite &amp;P/&amp;N</oddFooter>
      </headerFooter>
    </customSheetView>
    <customSheetView guid="{A128833A-608C-48E6-BD67-C07A968156EC}" showRuler="0">
      <pageMargins left="0.78740157499999996" right="0.78740157499999996" top="0.984251969" bottom="0.984251969" header="0.4921259845" footer="0.4921259845"/>
      <pageSetup paperSize="9" orientation="portrait" horizontalDpi="300" verticalDpi="300" r:id="rId2"/>
      <headerFooter alignWithMargins="0">
        <oddHeader>&amp;L&amp;"Arial,Standard"&amp;F&amp;C&amp;"Arial,Standard"&amp;A&amp;R&amp;"Arial,Standard"&amp;D</oddHeader>
        <oddFooter>&amp;C&amp;"Arial,Standard"Seite &amp;P/&amp;N</oddFooter>
      </headerFooter>
    </customSheetView>
  </customSheetViews>
  <phoneticPr fontId="0" type="noConversion"/>
  <hyperlinks>
    <hyperlink ref="C1" location="Zentrale!A8" display="Zur Zentrale" xr:uid="{00000000-0004-0000-0600-000000000000}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3"/>
  <headerFooter alignWithMargins="0">
    <oddFooter>&amp;C&amp;"Calibri,Standard"Seite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Zentrale</vt:lpstr>
      <vt:lpstr>Beschreibung</vt:lpstr>
      <vt:lpstr>A</vt:lpstr>
      <vt:lpstr>Zeiterfassung</vt:lpstr>
      <vt:lpstr>Beispiel</vt:lpstr>
      <vt:lpstr>Umrechnung</vt:lpstr>
      <vt:lpstr>Notizen</vt:lpstr>
      <vt:lpstr>A!Druckbereich</vt:lpstr>
      <vt:lpstr>Beispiel!Druckbereich</vt:lpstr>
      <vt:lpstr>Beschreibung!Druckbereich</vt:lpstr>
      <vt:lpstr>Umrechnung!Druckbereich</vt:lpstr>
      <vt:lpstr>Zeiterfassung!Druckbereich</vt:lpstr>
      <vt:lpstr>Zentrale!Druckbereich</vt:lpstr>
    </vt:vector>
  </TitlesOfParts>
  <Company>Copyright Auvista Software Verlag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 XZ200: Monatliche Stundenerfassung mit Pausenangaben</dc:title>
  <dc:subject>Kostenlose, eingeschränkte Fassung aus XZ200</dc:subject>
  <dc:creator>Thomas Pfeiffer</dc:creator>
  <dc:description>Erfassung von Uhrzeiten in Stunden und Minuten</dc:description>
  <cp:lastModifiedBy>Thomas Pfeiffer</cp:lastModifiedBy>
  <cp:lastPrinted>2026-05-26T15:16:24Z</cp:lastPrinted>
  <dcterms:created xsi:type="dcterms:W3CDTF">1996-07-02T16:04:35Z</dcterms:created>
  <dcterms:modified xsi:type="dcterms:W3CDTF">2026-05-26T15:24:59Z</dcterms:modified>
</cp:coreProperties>
</file>