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0_Sta_Son_Ja\Z_SC026\Pflege-Organizer\"/>
    </mc:Choice>
  </mc:AlternateContent>
  <xr:revisionPtr revIDLastSave="0" documentId="13_ncr:1_{BE1FCEB7-51E7-4F3D-8882-59B4B1E303E9}" xr6:coauthVersionLast="47" xr6:coauthVersionMax="47" xr10:uidLastSave="{00000000-0000-0000-0000-000000000000}"/>
  <bookViews>
    <workbookView xWindow="-120" yWindow="-120" windowWidth="24240" windowHeight="13140" tabRatio="860" xr2:uid="{C116EED6-AF93-43F6-A8DB-CB379929D266}"/>
  </bookViews>
  <sheets>
    <sheet name="Zentrale" sheetId="1" r:id="rId1"/>
    <sheet name="1" sheetId="2" r:id="rId2"/>
    <sheet name="2" sheetId="3" r:id="rId3"/>
    <sheet name="3" sheetId="4" r:id="rId4"/>
    <sheet name="4" sheetId="9" r:id="rId5"/>
    <sheet name="5" sheetId="10" r:id="rId6"/>
    <sheet name="6" sheetId="11" r:id="rId7"/>
    <sheet name="7" sheetId="64" r:id="rId8"/>
    <sheet name="8" sheetId="63" r:id="rId9"/>
    <sheet name="9" sheetId="62" r:id="rId10"/>
    <sheet name="10" sheetId="61" r:id="rId11"/>
    <sheet name="11" sheetId="60" r:id="rId12"/>
    <sheet name="12" sheetId="59" r:id="rId13"/>
    <sheet name="13" sheetId="58" r:id="rId14"/>
    <sheet name="14" sheetId="57" r:id="rId15"/>
    <sheet name="15" sheetId="56" r:id="rId16"/>
    <sheet name="16" sheetId="55" r:id="rId17"/>
    <sheet name="17" sheetId="54" r:id="rId18"/>
    <sheet name="18" sheetId="53" r:id="rId19"/>
    <sheet name="19" sheetId="52" r:id="rId20"/>
    <sheet name="20" sheetId="51" r:id="rId21"/>
    <sheet name="21" sheetId="50" r:id="rId22"/>
    <sheet name="22" sheetId="49" r:id="rId23"/>
    <sheet name="23" sheetId="48" r:id="rId24"/>
    <sheet name="24" sheetId="47" r:id="rId25"/>
    <sheet name="25" sheetId="46" r:id="rId26"/>
    <sheet name="Finanzen" sheetId="7" r:id="rId27"/>
    <sheet name="Zeiterfassung" sheetId="6" r:id="rId28"/>
    <sheet name="Kalender" sheetId="67" r:id="rId29"/>
    <sheet name="Kalender_alt" sheetId="8" r:id="rId30"/>
    <sheet name="Beispiel für Zentrale" sheetId="66" r:id="rId31"/>
  </sheets>
  <definedNames>
    <definedName name="_xlnm._FilterDatabase" localSheetId="1" hidden="1">'1'!$A$5:$D$22</definedName>
    <definedName name="_xlnm._FilterDatabase" localSheetId="10" hidden="1">'10'!$A$5:$D$22</definedName>
    <definedName name="_xlnm._FilterDatabase" localSheetId="11" hidden="1">'11'!$A$5:$D$22</definedName>
    <definedName name="_xlnm._FilterDatabase" localSheetId="12" hidden="1">'12'!$A$5:$D$22</definedName>
    <definedName name="_xlnm._FilterDatabase" localSheetId="13" hidden="1">'13'!$A$5:$D$22</definedName>
    <definedName name="_xlnm._FilterDatabase" localSheetId="14" hidden="1">'14'!$A$5:$D$22</definedName>
    <definedName name="_xlnm._FilterDatabase" localSheetId="15" hidden="1">'15'!$A$5:$D$22</definedName>
    <definedName name="_xlnm._FilterDatabase" localSheetId="16" hidden="1">'16'!$A$5:$D$22</definedName>
    <definedName name="_xlnm._FilterDatabase" localSheetId="17" hidden="1">'17'!$A$5:$D$22</definedName>
    <definedName name="_xlnm._FilterDatabase" localSheetId="18" hidden="1">'18'!$A$5:$D$22</definedName>
    <definedName name="_xlnm._FilterDatabase" localSheetId="19" hidden="1">'19'!$A$5:$D$22</definedName>
    <definedName name="_xlnm._FilterDatabase" localSheetId="2" hidden="1">'2'!$A$5:$D$22</definedName>
    <definedName name="_xlnm._FilterDatabase" localSheetId="20" hidden="1">'20'!$A$5:$D$22</definedName>
    <definedName name="_xlnm._FilterDatabase" localSheetId="21" hidden="1">'21'!$A$5:$D$22</definedName>
    <definedName name="_xlnm._FilterDatabase" localSheetId="22" hidden="1">'22'!$A$5:$D$22</definedName>
    <definedName name="_xlnm._FilterDatabase" localSheetId="23" hidden="1">'23'!$A$5:$D$22</definedName>
    <definedName name="_xlnm._FilterDatabase" localSheetId="24" hidden="1">'24'!$A$5:$D$22</definedName>
    <definedName name="_xlnm._FilterDatabase" localSheetId="25" hidden="1">'25'!$A$5:$D$22</definedName>
    <definedName name="_xlnm._FilterDatabase" localSheetId="3" hidden="1">'3'!$A$5:$D$22</definedName>
    <definedName name="_xlnm._FilterDatabase" localSheetId="4" hidden="1">'4'!$A$5:$D$22</definedName>
    <definedName name="_xlnm._FilterDatabase" localSheetId="5" hidden="1">'5'!$A$5:$D$22</definedName>
    <definedName name="_xlnm._FilterDatabase" localSheetId="6" hidden="1">'6'!$A$5:$D$22</definedName>
    <definedName name="_xlnm._FilterDatabase" localSheetId="7" hidden="1">'7'!$A$5:$D$22</definedName>
    <definedName name="_xlnm._FilterDatabase" localSheetId="8" hidden="1">'8'!$A$5:$D$22</definedName>
    <definedName name="_xlnm._FilterDatabase" localSheetId="9" hidden="1">'9'!$A$5:$D$22</definedName>
    <definedName name="_xlnm._FilterDatabase" localSheetId="26" hidden="1">Finanzen!#REF!</definedName>
    <definedName name="_xlnm._FilterDatabase" localSheetId="27" hidden="1">Zeiterfassung!$B$7:$D$77</definedName>
    <definedName name="Abkürzung">#REF!</definedName>
    <definedName name="Artikelnummer">#REF!</definedName>
    <definedName name="_xlnm.Print_Area" localSheetId="30">'Beispiel für Zentrale'!$A$1:$E$51</definedName>
    <definedName name="_xlnm.Print_Area" localSheetId="26">Finanzen!$A$2:$G$101</definedName>
    <definedName name="_xlnm.Print_Area" localSheetId="28">Kalender!$B$5:$T$605</definedName>
    <definedName name="_xlnm.Print_Area" localSheetId="29">Kalender_alt!$A:$S</definedName>
    <definedName name="_xlnm.Print_Area" localSheetId="27">Zeiterfassung!$A$2:$S$77</definedName>
    <definedName name="_xlnm.Print_Area" localSheetId="0">Zentrale!$A$1:$E$86</definedName>
    <definedName name="_xlnm.Print_Titles" localSheetId="1">'1'!$2:$2</definedName>
    <definedName name="_xlnm.Print_Titles" localSheetId="10">'10'!$2:$2</definedName>
    <definedName name="_xlnm.Print_Titles" localSheetId="11">'11'!$2:$2</definedName>
    <definedName name="_xlnm.Print_Titles" localSheetId="12">'12'!$2:$2</definedName>
    <definedName name="_xlnm.Print_Titles" localSheetId="13">'13'!$2:$2</definedName>
    <definedName name="_xlnm.Print_Titles" localSheetId="14">'14'!$2:$2</definedName>
    <definedName name="_xlnm.Print_Titles" localSheetId="15">'15'!$2:$2</definedName>
    <definedName name="_xlnm.Print_Titles" localSheetId="16">'16'!$2:$2</definedName>
    <definedName name="_xlnm.Print_Titles" localSheetId="17">'17'!$2:$2</definedName>
    <definedName name="_xlnm.Print_Titles" localSheetId="18">'18'!$2:$2</definedName>
    <definedName name="_xlnm.Print_Titles" localSheetId="19">'19'!$2:$2</definedName>
    <definedName name="_xlnm.Print_Titles" localSheetId="2">'2'!$2:$2</definedName>
    <definedName name="_xlnm.Print_Titles" localSheetId="20">'20'!$2:$2</definedName>
    <definedName name="_xlnm.Print_Titles" localSheetId="21">'21'!$2:$2</definedName>
    <definedName name="_xlnm.Print_Titles" localSheetId="22">'22'!$2:$2</definedName>
    <definedName name="_xlnm.Print_Titles" localSheetId="23">'23'!$2:$2</definedName>
    <definedName name="_xlnm.Print_Titles" localSheetId="24">'24'!$2:$2</definedName>
    <definedName name="_xlnm.Print_Titles" localSheetId="25">'25'!$2:$2</definedName>
    <definedName name="_xlnm.Print_Titles" localSheetId="3">'3'!$2:$2</definedName>
    <definedName name="_xlnm.Print_Titles" localSheetId="4">'4'!$2:$2</definedName>
    <definedName name="_xlnm.Print_Titles" localSheetId="5">'5'!$2:$2</definedName>
    <definedName name="_xlnm.Print_Titles" localSheetId="6">'6'!$2:$2</definedName>
    <definedName name="_xlnm.Print_Titles" localSheetId="7">'7'!$2:$2</definedName>
    <definedName name="_xlnm.Print_Titles" localSheetId="8">'8'!$2:$2</definedName>
    <definedName name="_xlnm.Print_Titles" localSheetId="9">'9'!$2:$2</definedName>
    <definedName name="_xlnm.Print_Titles" localSheetId="30">'Beispiel für Zentrale'!$8:$8</definedName>
    <definedName name="_xlnm.Print_Titles" localSheetId="26">Finanzen!$2:$9</definedName>
    <definedName name="_xlnm.Print_Titles" localSheetId="28">Kalender!$5:$5</definedName>
    <definedName name="_xlnm.Print_Titles" localSheetId="29">Kalender_alt!$5:$5</definedName>
    <definedName name="_xlnm.Print_Titles" localSheetId="27">Zeiterfassung!$2:$6</definedName>
    <definedName name="_xlnm.Print_Titles" localSheetId="0">Zentrale!$8:$8</definedName>
    <definedName name="km">#REF!</definedName>
    <definedName name="Kurse">#REF!</definedName>
    <definedName name="Name">#REF!</definedName>
    <definedName name="Ort">#REF!</definedName>
    <definedName name="Preis">#REF!</definedName>
    <definedName name="Text1">#REF!</definedName>
    <definedName name="Text2">#REF!</definedName>
    <definedName name="Umrechnungskurs">#REF!</definedName>
  </definedNames>
  <calcPr calcId="191029"/>
</workbook>
</file>

<file path=xl/calcChain.xml><?xml version="1.0" encoding="utf-8"?>
<calcChain xmlns="http://schemas.openxmlformats.org/spreadsheetml/2006/main">
  <c r="C601" i="67" l="1"/>
  <c r="B601" i="67" s="1"/>
  <c r="C600" i="67"/>
  <c r="B600" i="67"/>
  <c r="C599" i="67"/>
  <c r="B599" i="67"/>
  <c r="C598" i="67"/>
  <c r="B598" i="67"/>
  <c r="C597" i="67"/>
  <c r="B597" i="67"/>
  <c r="C596" i="67"/>
  <c r="B596" i="67"/>
  <c r="C595" i="67"/>
  <c r="B595" i="67"/>
  <c r="C594" i="67"/>
  <c r="B594" i="67"/>
  <c r="C593" i="67"/>
  <c r="B593" i="67"/>
  <c r="C592" i="67"/>
  <c r="B592" i="67"/>
  <c r="C591" i="67"/>
  <c r="B591" i="67"/>
  <c r="C590" i="67"/>
  <c r="B590" i="67"/>
  <c r="C589" i="67"/>
  <c r="B589" i="67"/>
  <c r="C588" i="67"/>
  <c r="B588" i="67"/>
  <c r="C587" i="67"/>
  <c r="B587" i="67"/>
  <c r="C586" i="67"/>
  <c r="B586" i="67"/>
  <c r="C585" i="67"/>
  <c r="B585" i="67"/>
  <c r="C584" i="67"/>
  <c r="B584" i="67"/>
  <c r="C583" i="67"/>
  <c r="B583" i="67"/>
  <c r="C582" i="67"/>
  <c r="B582" i="67"/>
  <c r="C581" i="67"/>
  <c r="B581" i="67"/>
  <c r="C580" i="67"/>
  <c r="B580" i="67"/>
  <c r="C579" i="67"/>
  <c r="B579" i="67"/>
  <c r="C578" i="67"/>
  <c r="B578" i="67"/>
  <c r="C577" i="67"/>
  <c r="B577" i="67"/>
  <c r="C576" i="67"/>
  <c r="B576" i="67"/>
  <c r="C575" i="67"/>
  <c r="B575" i="67"/>
  <c r="C574" i="67"/>
  <c r="B574" i="67"/>
  <c r="C573" i="67"/>
  <c r="B573" i="67"/>
  <c r="C572" i="67"/>
  <c r="B572" i="67"/>
  <c r="C571" i="67"/>
  <c r="B571" i="67"/>
  <c r="C569" i="67"/>
  <c r="B569" i="67"/>
  <c r="C568" i="67"/>
  <c r="B568" i="67"/>
  <c r="C567" i="67"/>
  <c r="B567" i="67"/>
  <c r="C566" i="67"/>
  <c r="B566" i="67"/>
  <c r="C565" i="67"/>
  <c r="B565" i="67"/>
  <c r="C564" i="67"/>
  <c r="B564" i="67"/>
  <c r="C563" i="67"/>
  <c r="B563" i="67"/>
  <c r="C562" i="67"/>
  <c r="B562" i="67"/>
  <c r="C561" i="67"/>
  <c r="B561" i="67"/>
  <c r="C560" i="67"/>
  <c r="B560" i="67"/>
  <c r="C559" i="67"/>
  <c r="B559" i="67"/>
  <c r="C558" i="67"/>
  <c r="B558" i="67"/>
  <c r="C557" i="67"/>
  <c r="B557" i="67"/>
  <c r="C556" i="67"/>
  <c r="B556" i="67"/>
  <c r="C555" i="67"/>
  <c r="B555" i="67"/>
  <c r="C554" i="67"/>
  <c r="B554" i="67"/>
  <c r="C553" i="67"/>
  <c r="B553" i="67"/>
  <c r="C552" i="67"/>
  <c r="B552" i="67"/>
  <c r="C551" i="67"/>
  <c r="B551" i="67"/>
  <c r="C550" i="67"/>
  <c r="B550" i="67"/>
  <c r="C549" i="67"/>
  <c r="B549" i="67"/>
  <c r="C548" i="67"/>
  <c r="B548" i="67"/>
  <c r="C547" i="67"/>
  <c r="B547" i="67"/>
  <c r="C546" i="67"/>
  <c r="B546" i="67"/>
  <c r="C545" i="67"/>
  <c r="B545" i="67"/>
  <c r="C544" i="67"/>
  <c r="B544" i="67"/>
  <c r="C543" i="67"/>
  <c r="B543" i="67"/>
  <c r="C542" i="67"/>
  <c r="B542" i="67"/>
  <c r="C541" i="67"/>
  <c r="B541" i="67"/>
  <c r="C540" i="67"/>
  <c r="B540" i="67"/>
  <c r="C538" i="67"/>
  <c r="B538" i="67"/>
  <c r="C537" i="67"/>
  <c r="B537" i="67"/>
  <c r="C536" i="67"/>
  <c r="B536" i="67"/>
  <c r="C535" i="67"/>
  <c r="B535" i="67"/>
  <c r="C534" i="67"/>
  <c r="B534" i="67"/>
  <c r="C533" i="67"/>
  <c r="B533" i="67"/>
  <c r="C532" i="67"/>
  <c r="B532" i="67"/>
  <c r="C531" i="67"/>
  <c r="B531" i="67"/>
  <c r="C530" i="67"/>
  <c r="B530" i="67"/>
  <c r="C529" i="67"/>
  <c r="B529" i="67"/>
  <c r="C528" i="67"/>
  <c r="B528" i="67"/>
  <c r="C527" i="67"/>
  <c r="B527" i="67"/>
  <c r="C526" i="67"/>
  <c r="B526" i="67"/>
  <c r="C525" i="67"/>
  <c r="B525" i="67"/>
  <c r="C524" i="67"/>
  <c r="B524" i="67"/>
  <c r="C523" i="67"/>
  <c r="B523" i="67"/>
  <c r="C522" i="67"/>
  <c r="B522" i="67"/>
  <c r="C521" i="67"/>
  <c r="B521" i="67"/>
  <c r="C520" i="67"/>
  <c r="B520" i="67"/>
  <c r="C519" i="67"/>
  <c r="B519" i="67"/>
  <c r="C518" i="67"/>
  <c r="B518" i="67"/>
  <c r="C517" i="67"/>
  <c r="B517" i="67"/>
  <c r="C516" i="67"/>
  <c r="B516" i="67"/>
  <c r="C515" i="67"/>
  <c r="B515" i="67"/>
  <c r="C514" i="67"/>
  <c r="B514" i="67"/>
  <c r="C513" i="67"/>
  <c r="B513" i="67"/>
  <c r="C512" i="67"/>
  <c r="B512" i="67"/>
  <c r="C511" i="67"/>
  <c r="B511" i="67"/>
  <c r="C510" i="67"/>
  <c r="B510" i="67"/>
  <c r="C509" i="67"/>
  <c r="B509" i="67"/>
  <c r="C508" i="67"/>
  <c r="B508" i="67"/>
  <c r="C506" i="67"/>
  <c r="B506" i="67"/>
  <c r="C505" i="67"/>
  <c r="B505" i="67"/>
  <c r="C504" i="67"/>
  <c r="B504" i="67"/>
  <c r="C503" i="67"/>
  <c r="B503" i="67"/>
  <c r="C502" i="67"/>
  <c r="B502" i="67"/>
  <c r="C501" i="67"/>
  <c r="B501" i="67"/>
  <c r="C500" i="67"/>
  <c r="B500" i="67"/>
  <c r="C499" i="67"/>
  <c r="B499" i="67"/>
  <c r="C498" i="67"/>
  <c r="B498" i="67"/>
  <c r="C497" i="67"/>
  <c r="B497" i="67"/>
  <c r="C496" i="67"/>
  <c r="B496" i="67"/>
  <c r="C495" i="67"/>
  <c r="B495" i="67"/>
  <c r="C494" i="67"/>
  <c r="B494" i="67"/>
  <c r="C493" i="67"/>
  <c r="B493" i="67"/>
  <c r="C492" i="67"/>
  <c r="B492" i="67"/>
  <c r="C491" i="67"/>
  <c r="B491" i="67"/>
  <c r="C490" i="67"/>
  <c r="B490" i="67"/>
  <c r="C489" i="67"/>
  <c r="B489" i="67"/>
  <c r="C488" i="67"/>
  <c r="B488" i="67"/>
  <c r="C487" i="67"/>
  <c r="B487" i="67"/>
  <c r="C486" i="67"/>
  <c r="B486" i="67"/>
  <c r="C485" i="67"/>
  <c r="B485" i="67"/>
  <c r="C484" i="67"/>
  <c r="B484" i="67"/>
  <c r="C483" i="67"/>
  <c r="B483" i="67"/>
  <c r="C482" i="67"/>
  <c r="B482" i="67"/>
  <c r="C481" i="67"/>
  <c r="B481" i="67"/>
  <c r="C480" i="67"/>
  <c r="B480" i="67"/>
  <c r="C479" i="67"/>
  <c r="B479" i="67"/>
  <c r="C478" i="67"/>
  <c r="B478" i="67"/>
  <c r="C477" i="67"/>
  <c r="B477" i="67"/>
  <c r="C475" i="67"/>
  <c r="B475" i="67" s="1"/>
  <c r="C474" i="67"/>
  <c r="B474" i="67"/>
  <c r="C473" i="67"/>
  <c r="B473" i="67"/>
  <c r="C472" i="67"/>
  <c r="B472" i="67"/>
  <c r="C471" i="67"/>
  <c r="B471" i="67"/>
  <c r="C470" i="67"/>
  <c r="B470" i="67"/>
  <c r="C469" i="67"/>
  <c r="B469" i="67"/>
  <c r="C468" i="67"/>
  <c r="B468" i="67"/>
  <c r="C467" i="67"/>
  <c r="B467" i="67" s="1"/>
  <c r="C466" i="67"/>
  <c r="B466" i="67"/>
  <c r="C465" i="67"/>
  <c r="B465" i="67" s="1"/>
  <c r="C464" i="67"/>
  <c r="B464" i="67"/>
  <c r="C463" i="67"/>
  <c r="B463" i="67" s="1"/>
  <c r="C462" i="67"/>
  <c r="B462" i="67"/>
  <c r="C461" i="67"/>
  <c r="B461" i="67" s="1"/>
  <c r="C460" i="67"/>
  <c r="B460" i="67"/>
  <c r="C459" i="67"/>
  <c r="B459" i="67" s="1"/>
  <c r="C458" i="67"/>
  <c r="B458" i="67"/>
  <c r="C457" i="67"/>
  <c r="B457" i="67" s="1"/>
  <c r="C456" i="67"/>
  <c r="B456" i="67"/>
  <c r="C455" i="67"/>
  <c r="B455" i="67"/>
  <c r="C454" i="67"/>
  <c r="B454" i="67"/>
  <c r="C453" i="67"/>
  <c r="B453" i="67" s="1"/>
  <c r="C452" i="67"/>
  <c r="B452" i="67"/>
  <c r="C451" i="67"/>
  <c r="B451" i="67" s="1"/>
  <c r="C450" i="67"/>
  <c r="B450" i="67"/>
  <c r="C449" i="67"/>
  <c r="B449" i="67" s="1"/>
  <c r="C448" i="67"/>
  <c r="B448" i="67"/>
  <c r="C447" i="67"/>
  <c r="B447" i="67" s="1"/>
  <c r="C446" i="67"/>
  <c r="B446" i="67"/>
  <c r="C445" i="67"/>
  <c r="B445" i="67" s="1"/>
  <c r="C443" i="67"/>
  <c r="B443" i="67"/>
  <c r="C442" i="67"/>
  <c r="B442" i="67" s="1"/>
  <c r="C441" i="67"/>
  <c r="B441" i="67"/>
  <c r="C440" i="67"/>
  <c r="B440" i="67" s="1"/>
  <c r="C439" i="67"/>
  <c r="B439" i="67"/>
  <c r="C438" i="67"/>
  <c r="B438" i="67" s="1"/>
  <c r="C437" i="67"/>
  <c r="B437" i="67"/>
  <c r="C436" i="67"/>
  <c r="B436" i="67" s="1"/>
  <c r="C435" i="67"/>
  <c r="B435" i="67"/>
  <c r="C434" i="67"/>
  <c r="B434" i="67" s="1"/>
  <c r="C433" i="67"/>
  <c r="B433" i="67"/>
  <c r="C432" i="67"/>
  <c r="B432" i="67" s="1"/>
  <c r="C431" i="67"/>
  <c r="B431" i="67"/>
  <c r="C430" i="67"/>
  <c r="B430" i="67" s="1"/>
  <c r="C429" i="67"/>
  <c r="B429" i="67"/>
  <c r="C428" i="67"/>
  <c r="B428" i="67" s="1"/>
  <c r="C427" i="67"/>
  <c r="B427" i="67"/>
  <c r="C426" i="67"/>
  <c r="B426" i="67" s="1"/>
  <c r="C425" i="67"/>
  <c r="B425" i="67"/>
  <c r="C424" i="67"/>
  <c r="B424" i="67" s="1"/>
  <c r="C423" i="67"/>
  <c r="B423" i="67"/>
  <c r="C422" i="67"/>
  <c r="B422" i="67" s="1"/>
  <c r="C421" i="67"/>
  <c r="B421" i="67"/>
  <c r="C420" i="67"/>
  <c r="B420" i="67" s="1"/>
  <c r="C419" i="67"/>
  <c r="B419" i="67"/>
  <c r="C418" i="67"/>
  <c r="B418" i="67" s="1"/>
  <c r="C417" i="67"/>
  <c r="B417" i="67"/>
  <c r="C416" i="67"/>
  <c r="B416" i="67" s="1"/>
  <c r="C414" i="67"/>
  <c r="B414" i="67"/>
  <c r="C413" i="67"/>
  <c r="B413" i="67" s="1"/>
  <c r="C412" i="67"/>
  <c r="B412" i="67"/>
  <c r="C411" i="67"/>
  <c r="B411" i="67" s="1"/>
  <c r="C410" i="67"/>
  <c r="B410" i="67"/>
  <c r="C409" i="67"/>
  <c r="B409" i="67" s="1"/>
  <c r="C408" i="67"/>
  <c r="B408" i="67"/>
  <c r="C407" i="67"/>
  <c r="B407" i="67" s="1"/>
  <c r="C406" i="67"/>
  <c r="B406" i="67"/>
  <c r="C405" i="67"/>
  <c r="B405" i="67" s="1"/>
  <c r="C404" i="67"/>
  <c r="B404" i="67"/>
  <c r="C403" i="67"/>
  <c r="B403" i="67" s="1"/>
  <c r="C402" i="67"/>
  <c r="B402" i="67"/>
  <c r="C401" i="67"/>
  <c r="B401" i="67" s="1"/>
  <c r="C400" i="67"/>
  <c r="B400" i="67"/>
  <c r="C399" i="67"/>
  <c r="B399" i="67" s="1"/>
  <c r="C398" i="67"/>
  <c r="B398" i="67"/>
  <c r="C397" i="67"/>
  <c r="B397" i="67" s="1"/>
  <c r="C396" i="67"/>
  <c r="B396" i="67"/>
  <c r="C395" i="67"/>
  <c r="B395" i="67" s="1"/>
  <c r="C394" i="67"/>
  <c r="B394" i="67"/>
  <c r="C393" i="67"/>
  <c r="B393" i="67" s="1"/>
  <c r="C392" i="67"/>
  <c r="B392" i="67"/>
  <c r="C391" i="67"/>
  <c r="B391" i="67" s="1"/>
  <c r="C390" i="67"/>
  <c r="B390" i="67"/>
  <c r="C389" i="67"/>
  <c r="B389" i="67" s="1"/>
  <c r="C388" i="67"/>
  <c r="B388" i="67"/>
  <c r="C387" i="67"/>
  <c r="B387" i="67" s="1"/>
  <c r="C386" i="67"/>
  <c r="B386" i="67"/>
  <c r="C385" i="67"/>
  <c r="B385" i="67" s="1"/>
  <c r="C384" i="67"/>
  <c r="B384" i="67"/>
  <c r="C382" i="67"/>
  <c r="B382" i="67" s="1"/>
  <c r="C381" i="67"/>
  <c r="B381" i="67"/>
  <c r="C380" i="67"/>
  <c r="B380" i="67" s="1"/>
  <c r="C379" i="67"/>
  <c r="B379" i="67"/>
  <c r="C378" i="67"/>
  <c r="B378" i="67" s="1"/>
  <c r="C377" i="67"/>
  <c r="B377" i="67"/>
  <c r="C376" i="67"/>
  <c r="B376" i="67" s="1"/>
  <c r="C375" i="67"/>
  <c r="B375" i="67"/>
  <c r="C374" i="67"/>
  <c r="B374" i="67" s="1"/>
  <c r="C373" i="67"/>
  <c r="B373" i="67"/>
  <c r="C372" i="67"/>
  <c r="B372" i="67" s="1"/>
  <c r="C371" i="67"/>
  <c r="B371" i="67"/>
  <c r="C370" i="67"/>
  <c r="B370" i="67" s="1"/>
  <c r="C369" i="67"/>
  <c r="B369" i="67"/>
  <c r="C368" i="67"/>
  <c r="B368" i="67" s="1"/>
  <c r="C367" i="67"/>
  <c r="B367" i="67"/>
  <c r="C366" i="67"/>
  <c r="B366" i="67" s="1"/>
  <c r="C365" i="67"/>
  <c r="B365" i="67"/>
  <c r="C364" i="67"/>
  <c r="B364" i="67" s="1"/>
  <c r="C363" i="67"/>
  <c r="B363" i="67"/>
  <c r="C362" i="67"/>
  <c r="B362" i="67" s="1"/>
  <c r="C361" i="67"/>
  <c r="B361" i="67"/>
  <c r="C360" i="67"/>
  <c r="B360" i="67" s="1"/>
  <c r="C359" i="67"/>
  <c r="B359" i="67"/>
  <c r="C358" i="67"/>
  <c r="B358" i="67" s="1"/>
  <c r="C357" i="67"/>
  <c r="B357" i="67"/>
  <c r="C356" i="67"/>
  <c r="B356" i="67" s="1"/>
  <c r="C355" i="67"/>
  <c r="B355" i="67"/>
  <c r="C354" i="67"/>
  <c r="B354" i="67" s="1"/>
  <c r="C353" i="67"/>
  <c r="B353" i="67"/>
  <c r="C352" i="67"/>
  <c r="B352" i="67" s="1"/>
  <c r="C350" i="67"/>
  <c r="B350" i="67"/>
  <c r="C349" i="67"/>
  <c r="B349" i="67" s="1"/>
  <c r="C348" i="67"/>
  <c r="B348" i="67"/>
  <c r="C347" i="67"/>
  <c r="B347" i="67" s="1"/>
  <c r="C346" i="67"/>
  <c r="B346" i="67"/>
  <c r="C345" i="67"/>
  <c r="B345" i="67" s="1"/>
  <c r="C344" i="67"/>
  <c r="B344" i="67"/>
  <c r="C343" i="67"/>
  <c r="B343" i="67" s="1"/>
  <c r="C342" i="67"/>
  <c r="B342" i="67"/>
  <c r="C341" i="67"/>
  <c r="B341" i="67" s="1"/>
  <c r="C340" i="67"/>
  <c r="B340" i="67"/>
  <c r="C339" i="67"/>
  <c r="B339" i="67" s="1"/>
  <c r="C338" i="67"/>
  <c r="B338" i="67"/>
  <c r="C337" i="67"/>
  <c r="B337" i="67" s="1"/>
  <c r="C336" i="67"/>
  <c r="B336" i="67"/>
  <c r="C335" i="67"/>
  <c r="B335" i="67" s="1"/>
  <c r="C334" i="67"/>
  <c r="B334" i="67"/>
  <c r="C333" i="67"/>
  <c r="B333" i="67" s="1"/>
  <c r="C332" i="67"/>
  <c r="B332" i="67"/>
  <c r="C331" i="67"/>
  <c r="B331" i="67" s="1"/>
  <c r="C330" i="67"/>
  <c r="B330" i="67"/>
  <c r="C329" i="67"/>
  <c r="B329" i="67" s="1"/>
  <c r="C328" i="67"/>
  <c r="B328" i="67"/>
  <c r="C327" i="67"/>
  <c r="B327" i="67" s="1"/>
  <c r="C326" i="67"/>
  <c r="B326" i="67"/>
  <c r="C325" i="67"/>
  <c r="B325" i="67"/>
  <c r="C324" i="67"/>
  <c r="B324" i="67"/>
  <c r="C323" i="67"/>
  <c r="B323" i="67" s="1"/>
  <c r="C322" i="67"/>
  <c r="B322" i="67"/>
  <c r="C321" i="67"/>
  <c r="B321" i="67" s="1"/>
  <c r="C319" i="67"/>
  <c r="B319" i="67"/>
  <c r="C318" i="67"/>
  <c r="B318" i="67" s="1"/>
  <c r="C317" i="67"/>
  <c r="B317" i="67"/>
  <c r="C316" i="67"/>
  <c r="B316" i="67" s="1"/>
  <c r="C315" i="67"/>
  <c r="B315" i="67"/>
  <c r="C314" i="67"/>
  <c r="B314" i="67" s="1"/>
  <c r="C313" i="67"/>
  <c r="B313" i="67"/>
  <c r="C312" i="67"/>
  <c r="B312" i="67" s="1"/>
  <c r="C311" i="67"/>
  <c r="B311" i="67"/>
  <c r="C310" i="67"/>
  <c r="B310" i="67" s="1"/>
  <c r="C309" i="67"/>
  <c r="B309" i="67"/>
  <c r="C308" i="67"/>
  <c r="B308" i="67" s="1"/>
  <c r="C307" i="67"/>
  <c r="B307" i="67"/>
  <c r="C306" i="67"/>
  <c r="B306" i="67" s="1"/>
  <c r="C305" i="67"/>
  <c r="B305" i="67"/>
  <c r="C304" i="67"/>
  <c r="B304" i="67" s="1"/>
  <c r="C303" i="67"/>
  <c r="B303" i="67"/>
  <c r="C302" i="67"/>
  <c r="B302" i="67" s="1"/>
  <c r="C301" i="67"/>
  <c r="B301" i="67"/>
  <c r="C300" i="67"/>
  <c r="B300" i="67" s="1"/>
  <c r="C299" i="67"/>
  <c r="B299" i="67"/>
  <c r="C298" i="67"/>
  <c r="B298" i="67" s="1"/>
  <c r="C297" i="67"/>
  <c r="B297" i="67"/>
  <c r="C296" i="67"/>
  <c r="B296" i="67"/>
  <c r="C295" i="67"/>
  <c r="B295" i="67"/>
  <c r="C294" i="67"/>
  <c r="B294" i="67"/>
  <c r="C293" i="67"/>
  <c r="B293" i="67"/>
  <c r="C292" i="67"/>
  <c r="B292" i="67" s="1"/>
  <c r="C291" i="67"/>
  <c r="B291" i="67"/>
  <c r="C290" i="67"/>
  <c r="B290" i="67" s="1"/>
  <c r="C289" i="67"/>
  <c r="B289" i="67"/>
  <c r="C287" i="67"/>
  <c r="B287" i="67"/>
  <c r="C286" i="67"/>
  <c r="B286" i="67"/>
  <c r="C285" i="67"/>
  <c r="B285" i="67"/>
  <c r="C284" i="67"/>
  <c r="B284" i="67"/>
  <c r="C283" i="67"/>
  <c r="B283" i="67"/>
  <c r="C282" i="67"/>
  <c r="B282" i="67"/>
  <c r="C281" i="67"/>
  <c r="B281" i="67"/>
  <c r="C280" i="67"/>
  <c r="B280" i="67"/>
  <c r="C279" i="67"/>
  <c r="B279" i="67"/>
  <c r="C278" i="67"/>
  <c r="B278" i="67"/>
  <c r="C277" i="67"/>
  <c r="B277" i="67"/>
  <c r="C276" i="67"/>
  <c r="B276" i="67"/>
  <c r="C275" i="67"/>
  <c r="B275" i="67"/>
  <c r="C274" i="67"/>
  <c r="B274" i="67"/>
  <c r="C273" i="67"/>
  <c r="B273" i="67"/>
  <c r="C272" i="67"/>
  <c r="B272" i="67"/>
  <c r="C271" i="67"/>
  <c r="B271" i="67"/>
  <c r="C270" i="67"/>
  <c r="B270" i="67"/>
  <c r="C269" i="67"/>
  <c r="B269" i="67"/>
  <c r="C268" i="67"/>
  <c r="B268" i="67"/>
  <c r="C267" i="67"/>
  <c r="B267" i="67"/>
  <c r="C266" i="67"/>
  <c r="B266" i="67"/>
  <c r="C265" i="67"/>
  <c r="B265" i="67"/>
  <c r="C264" i="67"/>
  <c r="B264" i="67"/>
  <c r="C263" i="67"/>
  <c r="B263" i="67"/>
  <c r="C262" i="67"/>
  <c r="B262" i="67"/>
  <c r="C261" i="67"/>
  <c r="B261" i="67"/>
  <c r="C260" i="67"/>
  <c r="B260" i="67"/>
  <c r="C259" i="67"/>
  <c r="B259" i="67"/>
  <c r="C258" i="67"/>
  <c r="B258" i="67"/>
  <c r="C256" i="67"/>
  <c r="B256" i="67"/>
  <c r="C255" i="67"/>
  <c r="B255" i="67"/>
  <c r="C254" i="67"/>
  <c r="B254" i="67"/>
  <c r="C253" i="67"/>
  <c r="B253" i="67"/>
  <c r="C252" i="67"/>
  <c r="B252" i="67"/>
  <c r="C251" i="67"/>
  <c r="B251" i="67"/>
  <c r="C250" i="67"/>
  <c r="B250" i="67"/>
  <c r="C249" i="67"/>
  <c r="B249" i="67"/>
  <c r="C248" i="67"/>
  <c r="B248" i="67"/>
  <c r="C247" i="67"/>
  <c r="B247" i="67"/>
  <c r="C246" i="67"/>
  <c r="B246" i="67"/>
  <c r="C245" i="67"/>
  <c r="B245" i="67"/>
  <c r="C244" i="67"/>
  <c r="B244" i="67"/>
  <c r="C243" i="67"/>
  <c r="B243" i="67"/>
  <c r="C242" i="67"/>
  <c r="B242" i="67"/>
  <c r="C241" i="67"/>
  <c r="B241" i="67"/>
  <c r="C240" i="67"/>
  <c r="B240" i="67"/>
  <c r="C239" i="67"/>
  <c r="B239" i="67"/>
  <c r="C238" i="67"/>
  <c r="B238" i="67"/>
  <c r="C237" i="67"/>
  <c r="B237" i="67"/>
  <c r="C236" i="67"/>
  <c r="B236" i="67"/>
  <c r="C235" i="67"/>
  <c r="B235" i="67"/>
  <c r="C234" i="67"/>
  <c r="B234" i="67"/>
  <c r="C233" i="67"/>
  <c r="B233" i="67"/>
  <c r="C232" i="67"/>
  <c r="B232" i="67"/>
  <c r="C231" i="67"/>
  <c r="B231" i="67"/>
  <c r="C230" i="67"/>
  <c r="B230" i="67"/>
  <c r="C229" i="67"/>
  <c r="B229" i="67"/>
  <c r="C228" i="67"/>
  <c r="B228" i="67"/>
  <c r="C227" i="67"/>
  <c r="B227" i="67"/>
  <c r="C226" i="67"/>
  <c r="B226" i="67"/>
  <c r="C224" i="67"/>
  <c r="B224" i="67"/>
  <c r="C223" i="67"/>
  <c r="B223" i="67"/>
  <c r="C222" i="67"/>
  <c r="B222" i="67"/>
  <c r="C221" i="67"/>
  <c r="B221" i="67"/>
  <c r="C220" i="67"/>
  <c r="B220" i="67"/>
  <c r="C219" i="67"/>
  <c r="B219" i="67"/>
  <c r="C218" i="67"/>
  <c r="B218" i="67"/>
  <c r="C217" i="67"/>
  <c r="B217" i="67"/>
  <c r="C216" i="67"/>
  <c r="B216" i="67"/>
  <c r="C215" i="67"/>
  <c r="B215" i="67"/>
  <c r="C214" i="67"/>
  <c r="B214" i="67"/>
  <c r="C213" i="67"/>
  <c r="B213" i="67"/>
  <c r="C212" i="67"/>
  <c r="B212" i="67"/>
  <c r="C211" i="67"/>
  <c r="B211" i="67"/>
  <c r="C210" i="67"/>
  <c r="B210" i="67"/>
  <c r="C209" i="67"/>
  <c r="B209" i="67"/>
  <c r="C208" i="67"/>
  <c r="B208" i="67"/>
  <c r="C207" i="67"/>
  <c r="B207" i="67"/>
  <c r="C206" i="67"/>
  <c r="B206" i="67"/>
  <c r="C205" i="67"/>
  <c r="B205" i="67"/>
  <c r="C204" i="67"/>
  <c r="B204" i="67"/>
  <c r="C203" i="67"/>
  <c r="B203" i="67"/>
  <c r="C202" i="67"/>
  <c r="B202" i="67"/>
  <c r="C201" i="67"/>
  <c r="B201" i="67"/>
  <c r="C200" i="67"/>
  <c r="B200" i="67"/>
  <c r="C199" i="67"/>
  <c r="B199" i="67"/>
  <c r="C198" i="67"/>
  <c r="B198" i="67"/>
  <c r="C197" i="67"/>
  <c r="B197" i="67"/>
  <c r="C196" i="67"/>
  <c r="B196" i="67"/>
  <c r="C195" i="67"/>
  <c r="B195" i="67"/>
  <c r="C194" i="67"/>
  <c r="B194" i="67"/>
  <c r="C192" i="67"/>
  <c r="B192" i="67"/>
  <c r="C191" i="67"/>
  <c r="B191" i="67"/>
  <c r="C190" i="67"/>
  <c r="B190" i="67"/>
  <c r="C189" i="67"/>
  <c r="B189" i="67"/>
  <c r="C188" i="67"/>
  <c r="B188" i="67"/>
  <c r="C187" i="67"/>
  <c r="B187" i="67"/>
  <c r="C186" i="67"/>
  <c r="B186" i="67"/>
  <c r="C185" i="67"/>
  <c r="B185" i="67"/>
  <c r="C184" i="67"/>
  <c r="B184" i="67"/>
  <c r="C183" i="67"/>
  <c r="B183" i="67"/>
  <c r="C182" i="67"/>
  <c r="B182" i="67"/>
  <c r="C181" i="67"/>
  <c r="B181" i="67"/>
  <c r="C180" i="67"/>
  <c r="B180" i="67"/>
  <c r="C179" i="67"/>
  <c r="B179" i="67"/>
  <c r="C178" i="67"/>
  <c r="B178" i="67"/>
  <c r="C177" i="67"/>
  <c r="B177" i="67"/>
  <c r="C176" i="67"/>
  <c r="B176" i="67"/>
  <c r="C175" i="67"/>
  <c r="B175" i="67"/>
  <c r="C174" i="67"/>
  <c r="B174" i="67"/>
  <c r="C173" i="67"/>
  <c r="B173" i="67"/>
  <c r="C172" i="67"/>
  <c r="B172" i="67"/>
  <c r="C171" i="67"/>
  <c r="B171" i="67"/>
  <c r="C170" i="67"/>
  <c r="B170" i="67"/>
  <c r="C169" i="67"/>
  <c r="B169" i="67"/>
  <c r="C168" i="67"/>
  <c r="B168" i="67"/>
  <c r="C167" i="67"/>
  <c r="B167" i="67"/>
  <c r="C166" i="67"/>
  <c r="B166" i="67"/>
  <c r="C165" i="67"/>
  <c r="B165" i="67"/>
  <c r="C164" i="67"/>
  <c r="B164" i="67"/>
  <c r="C163" i="67"/>
  <c r="B163" i="67"/>
  <c r="C161" i="67"/>
  <c r="B161" i="67"/>
  <c r="C160" i="67"/>
  <c r="B160" i="67"/>
  <c r="C159" i="67"/>
  <c r="B159" i="67"/>
  <c r="C158" i="67"/>
  <c r="B158" i="67"/>
  <c r="C157" i="67"/>
  <c r="B157" i="67"/>
  <c r="C156" i="67"/>
  <c r="B156" i="67"/>
  <c r="C155" i="67"/>
  <c r="B155" i="67"/>
  <c r="C154" i="67"/>
  <c r="B154" i="67"/>
  <c r="C153" i="67"/>
  <c r="B153" i="67"/>
  <c r="C152" i="67"/>
  <c r="B152" i="67"/>
  <c r="C151" i="67"/>
  <c r="B151" i="67"/>
  <c r="C150" i="67"/>
  <c r="B150" i="67"/>
  <c r="C149" i="67"/>
  <c r="B149" i="67"/>
  <c r="C148" i="67"/>
  <c r="B148" i="67"/>
  <c r="C147" i="67"/>
  <c r="B147" i="67"/>
  <c r="C146" i="67"/>
  <c r="B146" i="67"/>
  <c r="C145" i="67"/>
  <c r="B145" i="67"/>
  <c r="C144" i="67"/>
  <c r="B144" i="67"/>
  <c r="C143" i="67"/>
  <c r="B143" i="67"/>
  <c r="C142" i="67"/>
  <c r="B142" i="67"/>
  <c r="C141" i="67"/>
  <c r="B141" i="67"/>
  <c r="C140" i="67"/>
  <c r="B140" i="67"/>
  <c r="C139" i="67"/>
  <c r="B139" i="67"/>
  <c r="C138" i="67"/>
  <c r="B138" i="67"/>
  <c r="C137" i="67"/>
  <c r="B137" i="67"/>
  <c r="C136" i="67"/>
  <c r="B136" i="67"/>
  <c r="C135" i="67"/>
  <c r="B135" i="67"/>
  <c r="C134" i="67"/>
  <c r="B134" i="67"/>
  <c r="C133" i="67"/>
  <c r="B133" i="67"/>
  <c r="C132" i="67"/>
  <c r="B132" i="67"/>
  <c r="C131" i="67"/>
  <c r="B131" i="67"/>
  <c r="C129" i="67"/>
  <c r="B129" i="67"/>
  <c r="C128" i="67"/>
  <c r="B128" i="67"/>
  <c r="C127" i="67"/>
  <c r="B127" i="67"/>
  <c r="C126" i="67"/>
  <c r="B126" i="67"/>
  <c r="C125" i="67"/>
  <c r="B125" i="67"/>
  <c r="C124" i="67"/>
  <c r="B124" i="67"/>
  <c r="C123" i="67"/>
  <c r="B123" i="67"/>
  <c r="C122" i="67"/>
  <c r="B122" i="67"/>
  <c r="C121" i="67"/>
  <c r="B121" i="67"/>
  <c r="C120" i="67"/>
  <c r="B120" i="67"/>
  <c r="C119" i="67"/>
  <c r="B119" i="67"/>
  <c r="C118" i="67"/>
  <c r="B118" i="67"/>
  <c r="C117" i="67"/>
  <c r="B117" i="67"/>
  <c r="C116" i="67"/>
  <c r="B116" i="67"/>
  <c r="C115" i="67"/>
  <c r="B115" i="67"/>
  <c r="C114" i="67"/>
  <c r="B114" i="67"/>
  <c r="C113" i="67"/>
  <c r="B113" i="67"/>
  <c r="C112" i="67"/>
  <c r="B112" i="67"/>
  <c r="C111" i="67"/>
  <c r="B111" i="67"/>
  <c r="C110" i="67"/>
  <c r="B110" i="67"/>
  <c r="C109" i="67"/>
  <c r="B109" i="67"/>
  <c r="C108" i="67"/>
  <c r="B108" i="67"/>
  <c r="C107" i="67"/>
  <c r="B107" i="67"/>
  <c r="C106" i="67"/>
  <c r="B106" i="67"/>
  <c r="C105" i="67"/>
  <c r="B105" i="67"/>
  <c r="C104" i="67"/>
  <c r="B104" i="67"/>
  <c r="C103" i="67"/>
  <c r="B103" i="67"/>
  <c r="C102" i="67"/>
  <c r="B102" i="67"/>
  <c r="C101" i="67"/>
  <c r="B101" i="67"/>
  <c r="C100" i="67"/>
  <c r="B100" i="67"/>
  <c r="C98" i="67"/>
  <c r="B98" i="67"/>
  <c r="C97" i="67"/>
  <c r="B97" i="67"/>
  <c r="C96" i="67"/>
  <c r="B96" i="67"/>
  <c r="C95" i="67"/>
  <c r="B95" i="67"/>
  <c r="C94" i="67"/>
  <c r="B94" i="67"/>
  <c r="C93" i="67"/>
  <c r="B93" i="67"/>
  <c r="C92" i="67"/>
  <c r="B92" i="67"/>
  <c r="C91" i="67"/>
  <c r="B91" i="67"/>
  <c r="C90" i="67"/>
  <c r="B90" i="67"/>
  <c r="C89" i="67"/>
  <c r="B89" i="67"/>
  <c r="C88" i="67"/>
  <c r="B88" i="67"/>
  <c r="C87" i="67"/>
  <c r="B87" i="67"/>
  <c r="C86" i="67"/>
  <c r="B86" i="67"/>
  <c r="C85" i="67"/>
  <c r="B85" i="67"/>
  <c r="C84" i="67"/>
  <c r="B84" i="67"/>
  <c r="C83" i="67"/>
  <c r="B83" i="67"/>
  <c r="C82" i="67"/>
  <c r="B82" i="67"/>
  <c r="C81" i="67"/>
  <c r="B81" i="67"/>
  <c r="C80" i="67"/>
  <c r="B80" i="67"/>
  <c r="C79" i="67"/>
  <c r="B79" i="67"/>
  <c r="C78" i="67"/>
  <c r="B78" i="67"/>
  <c r="C77" i="67"/>
  <c r="B77" i="67"/>
  <c r="C76" i="67"/>
  <c r="B76" i="67"/>
  <c r="C75" i="67"/>
  <c r="B75" i="67"/>
  <c r="C74" i="67"/>
  <c r="B74" i="67"/>
  <c r="C73" i="67"/>
  <c r="B73" i="67"/>
  <c r="C72" i="67"/>
  <c r="B72" i="67"/>
  <c r="C71" i="67"/>
  <c r="B71" i="67"/>
  <c r="C70" i="67"/>
  <c r="B70" i="67"/>
  <c r="C69" i="67"/>
  <c r="B69" i="67"/>
  <c r="C68" i="67"/>
  <c r="B68" i="67"/>
  <c r="C66" i="67"/>
  <c r="B66" i="67"/>
  <c r="C65" i="67"/>
  <c r="B65" i="67"/>
  <c r="C64" i="67"/>
  <c r="B64" i="67"/>
  <c r="C63" i="67"/>
  <c r="B63" i="67"/>
  <c r="C62" i="67"/>
  <c r="B62" i="67"/>
  <c r="C61" i="67"/>
  <c r="B61" i="67"/>
  <c r="C60" i="67"/>
  <c r="B60" i="67"/>
  <c r="C59" i="67"/>
  <c r="B59" i="67"/>
  <c r="C58" i="67"/>
  <c r="B58" i="67"/>
  <c r="C57" i="67"/>
  <c r="B57" i="67"/>
  <c r="C56" i="67"/>
  <c r="B56" i="67"/>
  <c r="C55" i="67"/>
  <c r="B55" i="67"/>
  <c r="C54" i="67"/>
  <c r="B54" i="67"/>
  <c r="C53" i="67"/>
  <c r="B53" i="67"/>
  <c r="C52" i="67"/>
  <c r="B52" i="67"/>
  <c r="C51" i="67"/>
  <c r="B51" i="67"/>
  <c r="C50" i="67"/>
  <c r="B50" i="67"/>
  <c r="C49" i="67"/>
  <c r="B49" i="67"/>
  <c r="C48" i="67"/>
  <c r="B48" i="67"/>
  <c r="C47" i="67"/>
  <c r="B47" i="67"/>
  <c r="C46" i="67"/>
  <c r="B46" i="67"/>
  <c r="C45" i="67"/>
  <c r="B45" i="67"/>
  <c r="C44" i="67"/>
  <c r="B44" i="67"/>
  <c r="C43" i="67"/>
  <c r="B43" i="67"/>
  <c r="C42" i="67"/>
  <c r="B42" i="67"/>
  <c r="C41" i="67"/>
  <c r="B41" i="67"/>
  <c r="C40" i="67"/>
  <c r="B40" i="67"/>
  <c r="C39" i="67"/>
  <c r="B39" i="67"/>
  <c r="C37" i="67"/>
  <c r="B37" i="67"/>
  <c r="C36" i="67"/>
  <c r="B36" i="67"/>
  <c r="C35" i="67"/>
  <c r="B35" i="67"/>
  <c r="C34" i="67"/>
  <c r="B34" i="67"/>
  <c r="C33" i="67"/>
  <c r="B33" i="67"/>
  <c r="C32" i="67"/>
  <c r="B32" i="67"/>
  <c r="C31" i="67"/>
  <c r="B31" i="67"/>
  <c r="C30" i="67"/>
  <c r="B30" i="67"/>
  <c r="C29" i="67"/>
  <c r="B29" i="67"/>
  <c r="C28" i="67"/>
  <c r="B28" i="67"/>
  <c r="C27" i="67"/>
  <c r="B27" i="67"/>
  <c r="C26" i="67"/>
  <c r="B26" i="67"/>
  <c r="C25" i="67"/>
  <c r="B25" i="67"/>
  <c r="C24" i="67"/>
  <c r="B24" i="67"/>
  <c r="C23" i="67"/>
  <c r="B23" i="67"/>
  <c r="C22" i="67"/>
  <c r="B22" i="67"/>
  <c r="C21" i="67"/>
  <c r="B21" i="67"/>
  <c r="C20" i="67"/>
  <c r="B20" i="67"/>
  <c r="C19" i="67"/>
  <c r="B19" i="67"/>
  <c r="C18" i="67"/>
  <c r="B18" i="67"/>
  <c r="C17" i="67"/>
  <c r="B17" i="67"/>
  <c r="C16" i="67"/>
  <c r="B16" i="67"/>
  <c r="C15" i="67"/>
  <c r="B15" i="67"/>
  <c r="C14" i="67"/>
  <c r="B14" i="67"/>
  <c r="C13" i="67"/>
  <c r="B13" i="67"/>
  <c r="C12" i="67"/>
  <c r="B12" i="67"/>
  <c r="C11" i="67"/>
  <c r="B11" i="67"/>
  <c r="C10" i="67"/>
  <c r="B10" i="67"/>
  <c r="C9" i="67"/>
  <c r="B9" i="67"/>
  <c r="C8" i="67"/>
  <c r="B8" i="67"/>
  <c r="C7" i="67"/>
  <c r="B7" i="67"/>
  <c r="B383" i="8"/>
  <c r="A383" i="8"/>
  <c r="B382" i="8"/>
  <c r="A382" i="8"/>
  <c r="B381" i="8"/>
  <c r="A381" i="8"/>
  <c r="B380" i="8"/>
  <c r="A380" i="8"/>
  <c r="B379" i="8"/>
  <c r="A379" i="8"/>
  <c r="B378" i="8"/>
  <c r="A378" i="8"/>
  <c r="B377" i="8"/>
  <c r="A377" i="8"/>
  <c r="B376" i="8"/>
  <c r="A376" i="8"/>
  <c r="B375" i="8"/>
  <c r="A375" i="8"/>
  <c r="B374" i="8"/>
  <c r="A374" i="8"/>
  <c r="B373" i="8"/>
  <c r="A373" i="8"/>
  <c r="B372" i="8"/>
  <c r="A372" i="8"/>
  <c r="B371" i="8"/>
  <c r="A371" i="8"/>
  <c r="B370" i="8"/>
  <c r="A370" i="8"/>
  <c r="B369" i="8"/>
  <c r="A369" i="8"/>
  <c r="B368" i="8"/>
  <c r="A368" i="8"/>
  <c r="B367" i="8"/>
  <c r="A367" i="8"/>
  <c r="B366" i="8"/>
  <c r="A366" i="8"/>
  <c r="B365" i="8"/>
  <c r="A365" i="8"/>
  <c r="B364" i="8"/>
  <c r="A364" i="8"/>
  <c r="B363" i="8"/>
  <c r="A363" i="8"/>
  <c r="B362" i="8"/>
  <c r="A362" i="8"/>
  <c r="B361" i="8"/>
  <c r="A361" i="8"/>
  <c r="B360" i="8"/>
  <c r="A360" i="8"/>
  <c r="B359" i="8"/>
  <c r="A359" i="8"/>
  <c r="B358" i="8"/>
  <c r="A358" i="8"/>
  <c r="B357" i="8"/>
  <c r="A357" i="8"/>
  <c r="B356" i="8"/>
  <c r="A356" i="8"/>
  <c r="B355" i="8"/>
  <c r="A355" i="8"/>
  <c r="B354" i="8"/>
  <c r="A354" i="8"/>
  <c r="B353" i="8"/>
  <c r="A353" i="8"/>
  <c r="B351" i="8"/>
  <c r="A351" i="8"/>
  <c r="B350" i="8"/>
  <c r="A350" i="8"/>
  <c r="B349" i="8"/>
  <c r="A349" i="8"/>
  <c r="B348" i="8"/>
  <c r="A348" i="8"/>
  <c r="B347" i="8"/>
  <c r="A347" i="8"/>
  <c r="B346" i="8"/>
  <c r="A346" i="8"/>
  <c r="B345" i="8"/>
  <c r="A345" i="8"/>
  <c r="B344" i="8"/>
  <c r="A344" i="8"/>
  <c r="B343" i="8"/>
  <c r="A343" i="8"/>
  <c r="B342" i="8"/>
  <c r="A342" i="8"/>
  <c r="B341" i="8"/>
  <c r="A341" i="8"/>
  <c r="B340" i="8"/>
  <c r="A340" i="8"/>
  <c r="B339" i="8"/>
  <c r="A339" i="8"/>
  <c r="B338" i="8"/>
  <c r="A338" i="8"/>
  <c r="B337" i="8"/>
  <c r="A337" i="8"/>
  <c r="B336" i="8"/>
  <c r="A336" i="8"/>
  <c r="B335" i="8"/>
  <c r="A335" i="8"/>
  <c r="B334" i="8"/>
  <c r="A334" i="8"/>
  <c r="B333" i="8"/>
  <c r="A333" i="8"/>
  <c r="B332" i="8"/>
  <c r="A332" i="8"/>
  <c r="B331" i="8"/>
  <c r="A331" i="8"/>
  <c r="B330" i="8"/>
  <c r="A330" i="8"/>
  <c r="B329" i="8"/>
  <c r="A329" i="8"/>
  <c r="B328" i="8"/>
  <c r="A328" i="8"/>
  <c r="B327" i="8"/>
  <c r="A327" i="8"/>
  <c r="B326" i="8"/>
  <c r="A326" i="8"/>
  <c r="B325" i="8"/>
  <c r="A325" i="8"/>
  <c r="B324" i="8"/>
  <c r="A324" i="8"/>
  <c r="B323" i="8"/>
  <c r="A323" i="8"/>
  <c r="B322" i="8"/>
  <c r="A322" i="8"/>
  <c r="B320" i="8"/>
  <c r="A320" i="8"/>
  <c r="B319" i="8"/>
  <c r="A319" i="8"/>
  <c r="B318" i="8"/>
  <c r="A318" i="8"/>
  <c r="B317" i="8"/>
  <c r="A317" i="8"/>
  <c r="B316" i="8"/>
  <c r="A316" i="8"/>
  <c r="B315" i="8"/>
  <c r="A315" i="8"/>
  <c r="B314" i="8"/>
  <c r="A314" i="8"/>
  <c r="B313" i="8"/>
  <c r="A313" i="8"/>
  <c r="B312" i="8"/>
  <c r="A312" i="8"/>
  <c r="B311" i="8"/>
  <c r="A311" i="8"/>
  <c r="B310" i="8"/>
  <c r="A310" i="8"/>
  <c r="B309" i="8"/>
  <c r="A309" i="8"/>
  <c r="B308" i="8"/>
  <c r="A308" i="8"/>
  <c r="B307" i="8"/>
  <c r="A307" i="8"/>
  <c r="B306" i="8"/>
  <c r="A306" i="8"/>
  <c r="B305" i="8"/>
  <c r="A305" i="8"/>
  <c r="B304" i="8"/>
  <c r="A304" i="8"/>
  <c r="B303" i="8"/>
  <c r="A303" i="8"/>
  <c r="B302" i="8"/>
  <c r="A302" i="8"/>
  <c r="B301" i="8"/>
  <c r="A301" i="8"/>
  <c r="B300" i="8"/>
  <c r="A300" i="8"/>
  <c r="B299" i="8"/>
  <c r="A299" i="8"/>
  <c r="B298" i="8"/>
  <c r="A298" i="8"/>
  <c r="B297" i="8"/>
  <c r="A297" i="8"/>
  <c r="B296" i="8"/>
  <c r="A296" i="8"/>
  <c r="B295" i="8"/>
  <c r="A295" i="8"/>
  <c r="B294" i="8"/>
  <c r="A294" i="8"/>
  <c r="B293" i="8"/>
  <c r="A293" i="8"/>
  <c r="B292" i="8"/>
  <c r="A292" i="8"/>
  <c r="B291" i="8"/>
  <c r="A291" i="8"/>
  <c r="B290" i="8"/>
  <c r="A290" i="8"/>
  <c r="B288" i="8"/>
  <c r="A288" i="8"/>
  <c r="B287" i="8"/>
  <c r="A287" i="8"/>
  <c r="B286" i="8"/>
  <c r="A286" i="8"/>
  <c r="B285" i="8"/>
  <c r="A285" i="8"/>
  <c r="B284" i="8"/>
  <c r="A284" i="8"/>
  <c r="B283" i="8"/>
  <c r="A283" i="8"/>
  <c r="B282" i="8"/>
  <c r="A282" i="8"/>
  <c r="B281" i="8"/>
  <c r="A281" i="8"/>
  <c r="B280" i="8"/>
  <c r="A280" i="8"/>
  <c r="B279" i="8"/>
  <c r="A279" i="8"/>
  <c r="B278" i="8"/>
  <c r="A278" i="8"/>
  <c r="B277" i="8"/>
  <c r="A277" i="8"/>
  <c r="B276" i="8"/>
  <c r="A276" i="8"/>
  <c r="B275" i="8"/>
  <c r="A275" i="8"/>
  <c r="B274" i="8"/>
  <c r="A274" i="8"/>
  <c r="B273" i="8"/>
  <c r="A273" i="8"/>
  <c r="B272" i="8"/>
  <c r="A272" i="8"/>
  <c r="B271" i="8"/>
  <c r="A271" i="8"/>
  <c r="B270" i="8"/>
  <c r="A270" i="8"/>
  <c r="B269" i="8"/>
  <c r="A269" i="8"/>
  <c r="B268" i="8"/>
  <c r="A268" i="8"/>
  <c r="B267" i="8"/>
  <c r="A267" i="8"/>
  <c r="B266" i="8"/>
  <c r="A266" i="8"/>
  <c r="B265" i="8"/>
  <c r="A265" i="8"/>
  <c r="B264" i="8"/>
  <c r="A264" i="8"/>
  <c r="B263" i="8"/>
  <c r="A263" i="8"/>
  <c r="B262" i="8"/>
  <c r="A262" i="8"/>
  <c r="B261" i="8"/>
  <c r="A261" i="8"/>
  <c r="B260" i="8"/>
  <c r="A260" i="8"/>
  <c r="B259" i="8"/>
  <c r="A259" i="8"/>
  <c r="B257" i="8"/>
  <c r="A257" i="8"/>
  <c r="B256" i="8"/>
  <c r="A256" i="8"/>
  <c r="B255" i="8"/>
  <c r="A255" i="8"/>
  <c r="B254" i="8"/>
  <c r="A254" i="8"/>
  <c r="B253" i="8"/>
  <c r="A253" i="8"/>
  <c r="B252" i="8"/>
  <c r="A252" i="8"/>
  <c r="B251" i="8"/>
  <c r="A251" i="8"/>
  <c r="B250" i="8"/>
  <c r="A250" i="8"/>
  <c r="B249" i="8"/>
  <c r="A249" i="8"/>
  <c r="B248" i="8"/>
  <c r="A248" i="8"/>
  <c r="B247" i="8"/>
  <c r="A247" i="8"/>
  <c r="B246" i="8"/>
  <c r="A246" i="8"/>
  <c r="B245" i="8"/>
  <c r="A245" i="8"/>
  <c r="B244" i="8"/>
  <c r="A244" i="8"/>
  <c r="B243" i="8"/>
  <c r="A243" i="8"/>
  <c r="B242" i="8"/>
  <c r="A242" i="8"/>
  <c r="B241" i="8"/>
  <c r="A241" i="8"/>
  <c r="B240" i="8"/>
  <c r="A240" i="8"/>
  <c r="B239" i="8"/>
  <c r="A239" i="8"/>
  <c r="B238" i="8"/>
  <c r="A238" i="8"/>
  <c r="B237" i="8"/>
  <c r="A237" i="8"/>
  <c r="B236" i="8"/>
  <c r="A236" i="8"/>
  <c r="B235" i="8"/>
  <c r="A235" i="8"/>
  <c r="B234" i="8"/>
  <c r="A234" i="8"/>
  <c r="B233" i="8"/>
  <c r="A233" i="8"/>
  <c r="B232" i="8"/>
  <c r="A232" i="8"/>
  <c r="B231" i="8"/>
  <c r="A231" i="8"/>
  <c r="B230" i="8"/>
  <c r="A230" i="8"/>
  <c r="B229" i="8"/>
  <c r="A229" i="8"/>
  <c r="B228" i="8"/>
  <c r="A228" i="8"/>
  <c r="B227" i="8"/>
  <c r="A227" i="8"/>
  <c r="B225" i="8"/>
  <c r="A225" i="8"/>
  <c r="B224" i="8"/>
  <c r="A224" i="8"/>
  <c r="B223" i="8"/>
  <c r="A223" i="8"/>
  <c r="B222" i="8"/>
  <c r="A222" i="8"/>
  <c r="B221" i="8"/>
  <c r="A221" i="8"/>
  <c r="B220" i="8"/>
  <c r="A220" i="8"/>
  <c r="B219" i="8"/>
  <c r="A219" i="8"/>
  <c r="B218" i="8"/>
  <c r="A218" i="8"/>
  <c r="B217" i="8"/>
  <c r="A217" i="8"/>
  <c r="B216" i="8"/>
  <c r="A216" i="8"/>
  <c r="B215" i="8"/>
  <c r="A215" i="8"/>
  <c r="B214" i="8"/>
  <c r="A214" i="8"/>
  <c r="B213" i="8"/>
  <c r="A213" i="8"/>
  <c r="B212" i="8"/>
  <c r="A212" i="8"/>
  <c r="B211" i="8"/>
  <c r="A211" i="8"/>
  <c r="B210" i="8"/>
  <c r="A210" i="8"/>
  <c r="B209" i="8"/>
  <c r="A209" i="8"/>
  <c r="B208" i="8"/>
  <c r="A208" i="8"/>
  <c r="B207" i="8"/>
  <c r="A207" i="8"/>
  <c r="B206" i="8"/>
  <c r="A206" i="8"/>
  <c r="B205" i="8"/>
  <c r="A205" i="8"/>
  <c r="B204" i="8"/>
  <c r="A204" i="8"/>
  <c r="B203" i="8"/>
  <c r="A203" i="8"/>
  <c r="B202" i="8"/>
  <c r="A202" i="8"/>
  <c r="B201" i="8"/>
  <c r="A201" i="8"/>
  <c r="B200" i="8"/>
  <c r="A200" i="8"/>
  <c r="B199" i="8"/>
  <c r="A199" i="8"/>
  <c r="B198" i="8"/>
  <c r="A198" i="8"/>
  <c r="B197" i="8"/>
  <c r="A197" i="8"/>
  <c r="B196" i="8"/>
  <c r="A196" i="8"/>
  <c r="B195" i="8"/>
  <c r="A195" i="8"/>
  <c r="B193" i="8"/>
  <c r="A193" i="8"/>
  <c r="B192" i="8"/>
  <c r="A192" i="8"/>
  <c r="B191" i="8"/>
  <c r="A191" i="8"/>
  <c r="B190" i="8"/>
  <c r="A190" i="8"/>
  <c r="B189" i="8"/>
  <c r="A189" i="8"/>
  <c r="B188" i="8"/>
  <c r="A188" i="8"/>
  <c r="B187" i="8"/>
  <c r="A187" i="8"/>
  <c r="B186" i="8"/>
  <c r="A186" i="8"/>
  <c r="B185" i="8"/>
  <c r="A185" i="8"/>
  <c r="B184" i="8"/>
  <c r="A184" i="8"/>
  <c r="B183" i="8"/>
  <c r="A183" i="8"/>
  <c r="B182" i="8"/>
  <c r="A182" i="8"/>
  <c r="B181" i="8"/>
  <c r="A181" i="8"/>
  <c r="B180" i="8"/>
  <c r="A180" i="8"/>
  <c r="B179" i="8"/>
  <c r="A179" i="8"/>
  <c r="B178" i="8"/>
  <c r="A178" i="8"/>
  <c r="B177" i="8"/>
  <c r="A177" i="8"/>
  <c r="B176" i="8"/>
  <c r="A176" i="8"/>
  <c r="B175" i="8"/>
  <c r="A175" i="8"/>
  <c r="B174" i="8"/>
  <c r="A174" i="8"/>
  <c r="B173" i="8"/>
  <c r="A173" i="8"/>
  <c r="B172" i="8"/>
  <c r="A172" i="8"/>
  <c r="B171" i="8"/>
  <c r="A171" i="8"/>
  <c r="B170" i="8"/>
  <c r="A170" i="8"/>
  <c r="B169" i="8"/>
  <c r="A169" i="8"/>
  <c r="B168" i="8"/>
  <c r="A168" i="8"/>
  <c r="B167" i="8"/>
  <c r="A167" i="8"/>
  <c r="B166" i="8"/>
  <c r="A166" i="8"/>
  <c r="B165" i="8"/>
  <c r="A165" i="8"/>
  <c r="B164" i="8"/>
  <c r="A164" i="8"/>
  <c r="B162" i="8"/>
  <c r="A162" i="8"/>
  <c r="B161" i="8"/>
  <c r="A161" i="8"/>
  <c r="B160" i="8"/>
  <c r="A160" i="8"/>
  <c r="B159" i="8"/>
  <c r="A159" i="8"/>
  <c r="B158" i="8"/>
  <c r="A158" i="8"/>
  <c r="B157" i="8"/>
  <c r="A157" i="8"/>
  <c r="B156" i="8"/>
  <c r="A156" i="8"/>
  <c r="B155" i="8"/>
  <c r="A155" i="8"/>
  <c r="B154" i="8"/>
  <c r="A154" i="8"/>
  <c r="B153" i="8"/>
  <c r="A153" i="8"/>
  <c r="B152" i="8"/>
  <c r="A152" i="8"/>
  <c r="B151" i="8"/>
  <c r="A151" i="8"/>
  <c r="B150" i="8"/>
  <c r="A150" i="8"/>
  <c r="B149" i="8"/>
  <c r="A149" i="8"/>
  <c r="B148" i="8"/>
  <c r="A148" i="8"/>
  <c r="B147" i="8"/>
  <c r="A147" i="8"/>
  <c r="B146" i="8"/>
  <c r="A146" i="8"/>
  <c r="B145" i="8"/>
  <c r="A145" i="8"/>
  <c r="B144" i="8"/>
  <c r="A144" i="8"/>
  <c r="B143" i="8"/>
  <c r="A143" i="8"/>
  <c r="B142" i="8"/>
  <c r="A142" i="8"/>
  <c r="B141" i="8"/>
  <c r="A141" i="8"/>
  <c r="B140" i="8"/>
  <c r="A140" i="8"/>
  <c r="B139" i="8"/>
  <c r="A139" i="8"/>
  <c r="B138" i="8"/>
  <c r="A138" i="8"/>
  <c r="B137" i="8"/>
  <c r="A137" i="8"/>
  <c r="B136" i="8"/>
  <c r="A136" i="8"/>
  <c r="B135" i="8"/>
  <c r="A135" i="8"/>
  <c r="B134" i="8"/>
  <c r="A134" i="8"/>
  <c r="B133" i="8"/>
  <c r="A133" i="8"/>
  <c r="B132" i="8"/>
  <c r="A132" i="8"/>
  <c r="B130" i="8"/>
  <c r="A130" i="8"/>
  <c r="B129" i="8"/>
  <c r="A129" i="8"/>
  <c r="B128" i="8"/>
  <c r="A128" i="8"/>
  <c r="B127" i="8"/>
  <c r="A127" i="8"/>
  <c r="B126" i="8"/>
  <c r="A126" i="8"/>
  <c r="B125" i="8"/>
  <c r="A125" i="8"/>
  <c r="B124" i="8"/>
  <c r="A124" i="8"/>
  <c r="B123" i="8"/>
  <c r="A123" i="8"/>
  <c r="B122" i="8"/>
  <c r="A122" i="8"/>
  <c r="B121" i="8"/>
  <c r="A121" i="8"/>
  <c r="B120" i="8"/>
  <c r="A120" i="8"/>
  <c r="B119" i="8"/>
  <c r="A119" i="8"/>
  <c r="B118" i="8"/>
  <c r="A118" i="8"/>
  <c r="B117" i="8"/>
  <c r="A117" i="8"/>
  <c r="B116" i="8"/>
  <c r="A116" i="8"/>
  <c r="B115" i="8"/>
  <c r="A115" i="8"/>
  <c r="B114" i="8"/>
  <c r="A114" i="8"/>
  <c r="B113" i="8"/>
  <c r="A113" i="8"/>
  <c r="B112" i="8"/>
  <c r="A112" i="8"/>
  <c r="B111" i="8"/>
  <c r="A111" i="8"/>
  <c r="B110" i="8"/>
  <c r="A110" i="8"/>
  <c r="B109" i="8"/>
  <c r="A109" i="8"/>
  <c r="B108" i="8"/>
  <c r="A108" i="8"/>
  <c r="B107" i="8"/>
  <c r="A107" i="8"/>
  <c r="B106" i="8"/>
  <c r="A106" i="8"/>
  <c r="B105" i="8"/>
  <c r="A105" i="8"/>
  <c r="B104" i="8"/>
  <c r="A104" i="8"/>
  <c r="B103" i="8"/>
  <c r="A103" i="8"/>
  <c r="B102" i="8"/>
  <c r="A102" i="8"/>
  <c r="B101" i="8"/>
  <c r="A101" i="8"/>
  <c r="B99" i="8"/>
  <c r="A99" i="8"/>
  <c r="B98" i="8"/>
  <c r="A98" i="8"/>
  <c r="B97" i="8"/>
  <c r="A97" i="8"/>
  <c r="B96" i="8"/>
  <c r="A96" i="8"/>
  <c r="B95" i="8"/>
  <c r="A95" i="8"/>
  <c r="B94" i="8"/>
  <c r="A94" i="8"/>
  <c r="B93" i="8"/>
  <c r="A93" i="8"/>
  <c r="B92" i="8"/>
  <c r="A92" i="8"/>
  <c r="B91" i="8"/>
  <c r="A91" i="8"/>
  <c r="B90" i="8"/>
  <c r="A90" i="8"/>
  <c r="B89" i="8"/>
  <c r="A89" i="8"/>
  <c r="B88" i="8"/>
  <c r="A88" i="8"/>
  <c r="B87" i="8"/>
  <c r="A87" i="8"/>
  <c r="B86" i="8"/>
  <c r="A86" i="8"/>
  <c r="B85" i="8"/>
  <c r="A85" i="8"/>
  <c r="B84" i="8"/>
  <c r="A84" i="8"/>
  <c r="B83" i="8"/>
  <c r="A83" i="8"/>
  <c r="B82" i="8"/>
  <c r="A82" i="8"/>
  <c r="B81" i="8"/>
  <c r="A81" i="8"/>
  <c r="B80" i="8"/>
  <c r="A80" i="8"/>
  <c r="B79" i="8"/>
  <c r="A79" i="8"/>
  <c r="B78" i="8"/>
  <c r="A78" i="8"/>
  <c r="B77" i="8"/>
  <c r="A77" i="8"/>
  <c r="B76" i="8"/>
  <c r="A76" i="8"/>
  <c r="B75" i="8"/>
  <c r="A75" i="8"/>
  <c r="B74" i="8"/>
  <c r="A74" i="8"/>
  <c r="B73" i="8"/>
  <c r="A73" i="8"/>
  <c r="B72" i="8"/>
  <c r="A72" i="8"/>
  <c r="B71" i="8"/>
  <c r="A71" i="8"/>
  <c r="B70" i="8"/>
  <c r="A70" i="8"/>
  <c r="B69" i="8"/>
  <c r="A69" i="8"/>
  <c r="B67" i="8"/>
  <c r="A67" i="8"/>
  <c r="B66" i="8"/>
  <c r="A66" i="8"/>
  <c r="B65" i="8"/>
  <c r="A65" i="8"/>
  <c r="B64" i="8"/>
  <c r="A64" i="8"/>
  <c r="B63" i="8"/>
  <c r="A63" i="8"/>
  <c r="B62" i="8"/>
  <c r="A62" i="8"/>
  <c r="B61" i="8"/>
  <c r="A61" i="8"/>
  <c r="B60" i="8"/>
  <c r="A60" i="8"/>
  <c r="B59" i="8"/>
  <c r="A59" i="8"/>
  <c r="B58" i="8"/>
  <c r="A58" i="8"/>
  <c r="B57" i="8"/>
  <c r="A57" i="8"/>
  <c r="B56" i="8"/>
  <c r="A56" i="8"/>
  <c r="B55" i="8"/>
  <c r="A55" i="8"/>
  <c r="B54" i="8"/>
  <c r="A54" i="8"/>
  <c r="B53" i="8"/>
  <c r="A53" i="8"/>
  <c r="B52" i="8"/>
  <c r="A52" i="8"/>
  <c r="B51" i="8"/>
  <c r="A51" i="8"/>
  <c r="B50" i="8"/>
  <c r="A50" i="8"/>
  <c r="B49" i="8"/>
  <c r="A49" i="8"/>
  <c r="B48" i="8"/>
  <c r="A48" i="8"/>
  <c r="B47" i="8"/>
  <c r="A47" i="8"/>
  <c r="B46" i="8"/>
  <c r="A46" i="8"/>
  <c r="B45" i="8"/>
  <c r="A45" i="8"/>
  <c r="B44" i="8"/>
  <c r="A44" i="8"/>
  <c r="B43" i="8"/>
  <c r="A43" i="8"/>
  <c r="B42" i="8"/>
  <c r="A42" i="8"/>
  <c r="B41" i="8"/>
  <c r="A41" i="8"/>
  <c r="B40" i="8"/>
  <c r="A40" i="8"/>
  <c r="B39" i="8"/>
  <c r="A39" i="8"/>
  <c r="B37" i="8"/>
  <c r="A37" i="8"/>
  <c r="B36" i="8"/>
  <c r="A36" i="8"/>
  <c r="B35" i="8"/>
  <c r="A35" i="8"/>
  <c r="B34" i="8"/>
  <c r="A34" i="8"/>
  <c r="B33" i="8"/>
  <c r="A33" i="8"/>
  <c r="B32" i="8"/>
  <c r="A32" i="8"/>
  <c r="B31" i="8"/>
  <c r="A31" i="8"/>
  <c r="B30" i="8"/>
  <c r="A30" i="8"/>
  <c r="B29" i="8"/>
  <c r="A29" i="8"/>
  <c r="B28" i="8"/>
  <c r="A28" i="8"/>
  <c r="B27" i="8"/>
  <c r="A27" i="8"/>
  <c r="B26" i="8"/>
  <c r="A26" i="8"/>
  <c r="B25" i="8"/>
  <c r="A25" i="8"/>
  <c r="B24" i="8"/>
  <c r="A24" i="8"/>
  <c r="B23" i="8"/>
  <c r="A23" i="8"/>
  <c r="B22" i="8"/>
  <c r="A22" i="8"/>
  <c r="B21" i="8"/>
  <c r="A21" i="8"/>
  <c r="B20" i="8"/>
  <c r="A20" i="8"/>
  <c r="B19" i="8"/>
  <c r="A19" i="8"/>
  <c r="B18" i="8"/>
  <c r="A18" i="8"/>
  <c r="B17" i="8"/>
  <c r="A17" i="8"/>
  <c r="B16" i="8"/>
  <c r="A16" i="8"/>
  <c r="B15" i="8"/>
  <c r="A15" i="8"/>
  <c r="B14" i="8"/>
  <c r="A14" i="8"/>
  <c r="B13" i="8"/>
  <c r="A13" i="8"/>
  <c r="B12" i="8"/>
  <c r="A12" i="8"/>
  <c r="B11" i="8"/>
  <c r="A11" i="8"/>
  <c r="B10" i="8"/>
  <c r="A10" i="8"/>
  <c r="B9" i="8"/>
  <c r="A9" i="8"/>
  <c r="B8" i="8"/>
  <c r="A8" i="8"/>
  <c r="B7" i="8"/>
  <c r="A7" i="8"/>
  <c r="G3" i="67"/>
  <c r="C68" i="66"/>
  <c r="C67" i="66"/>
  <c r="C66" i="66"/>
  <c r="C65" i="66"/>
  <c r="C64" i="66"/>
  <c r="C63" i="66"/>
  <c r="C62" i="66"/>
  <c r="C61" i="66"/>
  <c r="C60" i="66"/>
  <c r="C59" i="66"/>
  <c r="C58" i="66"/>
  <c r="C57" i="66"/>
  <c r="C56" i="66"/>
  <c r="C55" i="66"/>
  <c r="C54" i="66"/>
  <c r="C53" i="66"/>
  <c r="C52" i="66"/>
  <c r="C51" i="66"/>
  <c r="C50" i="66"/>
  <c r="C49" i="66"/>
  <c r="C48" i="66"/>
  <c r="C47" i="66"/>
  <c r="C46" i="66"/>
  <c r="C45" i="66"/>
  <c r="C44" i="66"/>
  <c r="C43" i="66"/>
  <c r="C42" i="66"/>
  <c r="C41" i="66"/>
  <c r="C40" i="66"/>
  <c r="C39" i="66"/>
  <c r="C38" i="66"/>
  <c r="C37" i="66"/>
  <c r="C36" i="66"/>
  <c r="C35" i="66"/>
  <c r="C34" i="66"/>
  <c r="C33" i="66"/>
  <c r="C32" i="66"/>
  <c r="C31" i="66"/>
  <c r="C30" i="66"/>
  <c r="C29" i="66"/>
  <c r="C28" i="66"/>
  <c r="C27" i="66"/>
  <c r="C26" i="66"/>
  <c r="C25" i="66"/>
  <c r="C24" i="66"/>
  <c r="C23" i="66"/>
  <c r="C22" i="66"/>
  <c r="C21" i="66"/>
  <c r="C20" i="66"/>
  <c r="C19" i="66"/>
  <c r="C18" i="66"/>
  <c r="C17" i="66"/>
  <c r="C16" i="66"/>
  <c r="C15" i="66"/>
  <c r="C14" i="66"/>
  <c r="C13" i="66"/>
  <c r="C12" i="66"/>
  <c r="C11" i="66"/>
  <c r="C10" i="66"/>
  <c r="C9" i="66"/>
  <c r="B2" i="46"/>
  <c r="B2" i="47"/>
  <c r="B2" i="48"/>
  <c r="B2" i="49"/>
  <c r="B2" i="50"/>
  <c r="B2" i="51"/>
  <c r="B2" i="52"/>
  <c r="B2" i="53"/>
  <c r="B2" i="54"/>
  <c r="B2" i="55"/>
  <c r="B2" i="56"/>
  <c r="B2" i="57"/>
  <c r="B2" i="58"/>
  <c r="B2" i="59"/>
  <c r="B2" i="60"/>
  <c r="B2" i="61"/>
  <c r="B2" i="62"/>
  <c r="B2" i="63"/>
  <c r="B2" i="64"/>
  <c r="C5" i="64"/>
  <c r="C4" i="64"/>
  <c r="C5" i="63"/>
  <c r="C4" i="63"/>
  <c r="C5" i="62"/>
  <c r="C4" i="62"/>
  <c r="C5" i="61"/>
  <c r="C4" i="61"/>
  <c r="C5" i="60"/>
  <c r="C4" i="60"/>
  <c r="C5" i="59"/>
  <c r="C4" i="59"/>
  <c r="C5" i="58"/>
  <c r="C4" i="58"/>
  <c r="C5" i="57"/>
  <c r="C4" i="57"/>
  <c r="C5" i="56"/>
  <c r="C4" i="56"/>
  <c r="C5" i="55"/>
  <c r="C4" i="55"/>
  <c r="C5" i="54"/>
  <c r="C4" i="54"/>
  <c r="C5" i="53"/>
  <c r="C4" i="53"/>
  <c r="C5" i="52"/>
  <c r="C4" i="52"/>
  <c r="C5" i="51"/>
  <c r="C4" i="51"/>
  <c r="C5" i="50"/>
  <c r="C4" i="50"/>
  <c r="C5" i="49"/>
  <c r="C4" i="49"/>
  <c r="C5" i="48"/>
  <c r="C4" i="48"/>
  <c r="C5" i="47"/>
  <c r="C4" i="47"/>
  <c r="C5" i="46"/>
  <c r="C4" i="46"/>
  <c r="B2" i="11"/>
  <c r="B2" i="10"/>
  <c r="C5" i="11"/>
  <c r="C4" i="11"/>
  <c r="C5" i="10"/>
  <c r="C4" i="10"/>
  <c r="C68" i="1"/>
  <c r="C67" i="1"/>
  <c r="C66" i="1"/>
  <c r="C65" i="1"/>
  <c r="C64" i="1"/>
  <c r="C63" i="1"/>
  <c r="C62" i="1"/>
  <c r="C61" i="1"/>
  <c r="C60" i="1"/>
  <c r="C59" i="1"/>
  <c r="C58" i="1"/>
  <c r="B2" i="3"/>
  <c r="B2" i="4"/>
  <c r="B2" i="9"/>
  <c r="B2" i="2"/>
  <c r="C5" i="9"/>
  <c r="C4" i="9"/>
  <c r="F3" i="8"/>
  <c r="B3" i="7"/>
  <c r="F101"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10" i="7"/>
  <c r="E8" i="7"/>
  <c r="F8" i="7" s="1"/>
  <c r="D8" i="7"/>
  <c r="E7" i="7"/>
  <c r="D7" i="7"/>
  <c r="F3" i="7"/>
  <c r="E5" i="7" s="1"/>
  <c r="B76" i="6"/>
  <c r="L76" i="6"/>
  <c r="N76" i="6" s="1"/>
  <c r="B77" i="6"/>
  <c r="L77" i="6"/>
  <c r="N77" i="6" s="1"/>
  <c r="B38" i="6"/>
  <c r="L38" i="6"/>
  <c r="P38" i="6" s="1"/>
  <c r="B39" i="6"/>
  <c r="L39" i="6"/>
  <c r="P39" i="6" s="1"/>
  <c r="B40" i="6"/>
  <c r="L40" i="6"/>
  <c r="P40" i="6"/>
  <c r="M40" i="6"/>
  <c r="Q40" i="6" s="1"/>
  <c r="B41" i="6"/>
  <c r="L41" i="6"/>
  <c r="N41" i="6" s="1"/>
  <c r="B42" i="6"/>
  <c r="L42" i="6"/>
  <c r="P42" i="6" s="1"/>
  <c r="B43" i="6"/>
  <c r="L43" i="6"/>
  <c r="P43" i="6" s="1"/>
  <c r="B44" i="6"/>
  <c r="L44" i="6"/>
  <c r="P44" i="6" s="1"/>
  <c r="B45" i="6"/>
  <c r="L45" i="6"/>
  <c r="P45" i="6" s="1"/>
  <c r="B46" i="6"/>
  <c r="L46" i="6"/>
  <c r="P46" i="6"/>
  <c r="M46" i="6"/>
  <c r="Q46" i="6" s="1"/>
  <c r="B47" i="6"/>
  <c r="L47" i="6"/>
  <c r="P47" i="6" s="1"/>
  <c r="B48" i="6"/>
  <c r="L48" i="6"/>
  <c r="P48" i="6" s="1"/>
  <c r="B49" i="6"/>
  <c r="L49" i="6"/>
  <c r="P49" i="6" s="1"/>
  <c r="B50" i="6"/>
  <c r="L50" i="6"/>
  <c r="P50" i="6"/>
  <c r="M50" i="6"/>
  <c r="Q50" i="6" s="1"/>
  <c r="B51" i="6"/>
  <c r="L51" i="6"/>
  <c r="R51" i="6" s="1"/>
  <c r="B52" i="6"/>
  <c r="L52" i="6"/>
  <c r="P52" i="6"/>
  <c r="B53" i="6"/>
  <c r="L53" i="6"/>
  <c r="P53" i="6"/>
  <c r="B54" i="6"/>
  <c r="L54" i="6"/>
  <c r="P54" i="6" s="1"/>
  <c r="B55" i="6"/>
  <c r="L55" i="6"/>
  <c r="P55" i="6" s="1"/>
  <c r="B56" i="6"/>
  <c r="L56" i="6"/>
  <c r="P56" i="6"/>
  <c r="M56" i="6"/>
  <c r="Q56" i="6" s="1"/>
  <c r="B57" i="6"/>
  <c r="L57" i="6"/>
  <c r="R57" i="6" s="1"/>
  <c r="B58" i="6"/>
  <c r="L58" i="6"/>
  <c r="P58" i="6"/>
  <c r="M58" i="6"/>
  <c r="Q58" i="6" s="1"/>
  <c r="B59" i="6"/>
  <c r="L59" i="6"/>
  <c r="O59" i="6" s="1"/>
  <c r="B60" i="6"/>
  <c r="L60" i="6"/>
  <c r="P60" i="6" s="1"/>
  <c r="B61" i="6"/>
  <c r="L61" i="6"/>
  <c r="N61" i="6" s="1"/>
  <c r="B62" i="6"/>
  <c r="L62" i="6"/>
  <c r="P62" i="6"/>
  <c r="B63" i="6"/>
  <c r="L63" i="6"/>
  <c r="P63" i="6"/>
  <c r="B64" i="6"/>
  <c r="L64" i="6"/>
  <c r="M64" i="6" s="1"/>
  <c r="Q64" i="6" s="1"/>
  <c r="P64" i="6"/>
  <c r="B65" i="6"/>
  <c r="L65" i="6"/>
  <c r="P65" i="6"/>
  <c r="B66" i="6"/>
  <c r="L66" i="6"/>
  <c r="M66" i="6" s="1"/>
  <c r="Q66" i="6" s="1"/>
  <c r="P66" i="6"/>
  <c r="B67" i="6"/>
  <c r="L67" i="6"/>
  <c r="P67" i="6"/>
  <c r="B68" i="6"/>
  <c r="L68" i="6"/>
  <c r="P68" i="6" s="1"/>
  <c r="B69" i="6"/>
  <c r="L69" i="6"/>
  <c r="P69" i="6" s="1"/>
  <c r="B70" i="6"/>
  <c r="L70" i="6"/>
  <c r="P70" i="6"/>
  <c r="B71" i="6"/>
  <c r="L71" i="6"/>
  <c r="P71" i="6"/>
  <c r="B72" i="6"/>
  <c r="L72" i="6"/>
  <c r="P72" i="6" s="1"/>
  <c r="B73" i="6"/>
  <c r="L73" i="6"/>
  <c r="P73" i="6" s="1"/>
  <c r="B74" i="6"/>
  <c r="L74" i="6"/>
  <c r="P74" i="6"/>
  <c r="B75" i="6"/>
  <c r="L75" i="6"/>
  <c r="P75" i="6"/>
  <c r="M75" i="6"/>
  <c r="Q75" i="6" s="1"/>
  <c r="D3" i="6"/>
  <c r="L37" i="6"/>
  <c r="P37" i="6"/>
  <c r="B37" i="6"/>
  <c r="L36" i="6"/>
  <c r="P36" i="6"/>
  <c r="B36" i="6"/>
  <c r="L35" i="6"/>
  <c r="P35" i="6" s="1"/>
  <c r="B35" i="6"/>
  <c r="L34" i="6"/>
  <c r="R34" i="6" s="1"/>
  <c r="B34" i="6"/>
  <c r="L33" i="6"/>
  <c r="R33" i="6"/>
  <c r="B33" i="6"/>
  <c r="L32" i="6"/>
  <c r="R32" i="6" s="1"/>
  <c r="B32" i="6"/>
  <c r="L31" i="6"/>
  <c r="P31" i="6" s="1"/>
  <c r="B31" i="6"/>
  <c r="L30" i="6"/>
  <c r="P30" i="6" s="1"/>
  <c r="B30" i="6"/>
  <c r="L29" i="6"/>
  <c r="P29" i="6"/>
  <c r="B29" i="6"/>
  <c r="L28" i="6"/>
  <c r="P28" i="6" s="1"/>
  <c r="B28" i="6"/>
  <c r="L27" i="6"/>
  <c r="P27" i="6" s="1"/>
  <c r="B27" i="6"/>
  <c r="L26" i="6"/>
  <c r="P26" i="6" s="1"/>
  <c r="B26" i="6"/>
  <c r="L25" i="6"/>
  <c r="P25" i="6"/>
  <c r="B25" i="6"/>
  <c r="L24" i="6"/>
  <c r="P24" i="6" s="1"/>
  <c r="B24" i="6"/>
  <c r="L23" i="6"/>
  <c r="P23" i="6" s="1"/>
  <c r="B23" i="6"/>
  <c r="L22" i="6"/>
  <c r="M22" i="6" s="1"/>
  <c r="Q22" i="6" s="1"/>
  <c r="B22" i="6"/>
  <c r="L21" i="6"/>
  <c r="P21" i="6" s="1"/>
  <c r="B21" i="6"/>
  <c r="L20" i="6"/>
  <c r="P20" i="6"/>
  <c r="B20" i="6"/>
  <c r="L19" i="6"/>
  <c r="P19" i="6" s="1"/>
  <c r="B19" i="6"/>
  <c r="L18" i="6"/>
  <c r="M18" i="6" s="1"/>
  <c r="Q18" i="6" s="1"/>
  <c r="B18" i="6"/>
  <c r="L17" i="6"/>
  <c r="R17" i="6" s="1"/>
  <c r="B17" i="6"/>
  <c r="L16" i="6"/>
  <c r="R16" i="6" s="1"/>
  <c r="B16" i="6"/>
  <c r="L15" i="6"/>
  <c r="P15" i="6"/>
  <c r="B15" i="6"/>
  <c r="L14" i="6"/>
  <c r="P14" i="6" s="1"/>
  <c r="B14" i="6"/>
  <c r="L13" i="6"/>
  <c r="P13" i="6" s="1"/>
  <c r="B13" i="6"/>
  <c r="L12" i="6"/>
  <c r="M12" i="6" s="1"/>
  <c r="Q12" i="6" s="1"/>
  <c r="B12" i="6"/>
  <c r="L11" i="6"/>
  <c r="P11" i="6" s="1"/>
  <c r="B11" i="6"/>
  <c r="L10" i="6"/>
  <c r="O10" i="6"/>
  <c r="B10" i="6"/>
  <c r="L9" i="6"/>
  <c r="O9" i="6"/>
  <c r="B9" i="6"/>
  <c r="P8" i="6"/>
  <c r="L8" i="6"/>
  <c r="R8" i="6"/>
  <c r="O8" i="6"/>
  <c r="B8" i="6"/>
  <c r="L7" i="6"/>
  <c r="M7" i="6"/>
  <c r="Q7" i="6"/>
  <c r="Q2" i="6"/>
  <c r="P2" i="6"/>
  <c r="O2" i="6"/>
  <c r="N2" i="6"/>
  <c r="M2" i="6"/>
  <c r="L2" i="6"/>
  <c r="R28" i="6"/>
  <c r="P10" i="6"/>
  <c r="R15" i="6"/>
  <c r="R10" i="6"/>
  <c r="R26" i="6"/>
  <c r="N9" i="6"/>
  <c r="R13" i="6"/>
  <c r="R29" i="6"/>
  <c r="R37" i="6"/>
  <c r="M73" i="6"/>
  <c r="Q73" i="6" s="1"/>
  <c r="M70" i="6"/>
  <c r="Q70" i="6"/>
  <c r="N47" i="6"/>
  <c r="M76" i="6"/>
  <c r="Q76" i="6" s="1"/>
  <c r="R20" i="6"/>
  <c r="R23" i="6"/>
  <c r="R27" i="6"/>
  <c r="R35" i="6"/>
  <c r="R36" i="6"/>
  <c r="R31" i="6"/>
  <c r="R19" i="6"/>
  <c r="N8" i="6"/>
  <c r="R14" i="6"/>
  <c r="M72" i="6"/>
  <c r="Q72" i="6" s="1"/>
  <c r="P7" i="6"/>
  <c r="M13" i="6"/>
  <c r="Q13" i="6"/>
  <c r="M15" i="6"/>
  <c r="Q15" i="6" s="1"/>
  <c r="M17" i="6"/>
  <c r="Q17" i="6"/>
  <c r="M19" i="6"/>
  <c r="Q19" i="6" s="1"/>
  <c r="M20" i="6"/>
  <c r="Q20" i="6"/>
  <c r="M23" i="6"/>
  <c r="Q23" i="6"/>
  <c r="M24" i="6"/>
  <c r="Q24" i="6" s="1"/>
  <c r="M25" i="6"/>
  <c r="Q25" i="6"/>
  <c r="M27" i="6"/>
  <c r="Q27" i="6"/>
  <c r="M28" i="6"/>
  <c r="Q28" i="6" s="1"/>
  <c r="M29" i="6"/>
  <c r="Q29" i="6"/>
  <c r="M31" i="6"/>
  <c r="Q31" i="6"/>
  <c r="M32" i="6"/>
  <c r="Q32" i="6" s="1"/>
  <c r="M33" i="6"/>
  <c r="Q33" i="6"/>
  <c r="M35" i="6"/>
  <c r="Q35" i="6"/>
  <c r="M36" i="6"/>
  <c r="Q36" i="6" s="1"/>
  <c r="M37" i="6"/>
  <c r="Q37" i="6"/>
  <c r="M8" i="6"/>
  <c r="Q8" i="6"/>
  <c r="M9" i="6"/>
  <c r="Q9" i="6" s="1"/>
  <c r="M10" i="6"/>
  <c r="Q10" i="6"/>
  <c r="N13" i="6"/>
  <c r="N14" i="6"/>
  <c r="N15" i="6"/>
  <c r="N17" i="6"/>
  <c r="N18" i="6"/>
  <c r="N19" i="6"/>
  <c r="N20" i="6"/>
  <c r="N22" i="6"/>
  <c r="N23" i="6"/>
  <c r="N24" i="6"/>
  <c r="N25" i="6"/>
  <c r="N26" i="6"/>
  <c r="N27" i="6"/>
  <c r="N28" i="6"/>
  <c r="N29" i="6"/>
  <c r="N30" i="6"/>
  <c r="N31" i="6"/>
  <c r="N32" i="6"/>
  <c r="N33" i="6"/>
  <c r="N34" i="6"/>
  <c r="N35" i="6"/>
  <c r="N36" i="6"/>
  <c r="N37" i="6"/>
  <c r="M74" i="6"/>
  <c r="Q74" i="6" s="1"/>
  <c r="M54" i="6"/>
  <c r="Q54" i="6" s="1"/>
  <c r="R44" i="6"/>
  <c r="N7" i="6"/>
  <c r="O15" i="6"/>
  <c r="O18" i="6"/>
  <c r="O24" i="6"/>
  <c r="O27" i="6"/>
  <c r="N65" i="6"/>
  <c r="O11" i="6"/>
  <c r="O13" i="6"/>
  <c r="O14" i="6"/>
  <c r="O17" i="6"/>
  <c r="O19" i="6"/>
  <c r="O20" i="6"/>
  <c r="O23" i="6"/>
  <c r="O25" i="6"/>
  <c r="O28" i="6"/>
  <c r="O29" i="6"/>
  <c r="O31" i="6"/>
  <c r="O32" i="6"/>
  <c r="O33" i="6"/>
  <c r="O35" i="6"/>
  <c r="O36" i="6"/>
  <c r="O37" i="6"/>
  <c r="M65" i="6"/>
  <c r="Q65" i="6"/>
  <c r="M62" i="6"/>
  <c r="Q62" i="6" s="1"/>
  <c r="R48" i="6"/>
  <c r="O70" i="6"/>
  <c r="O54" i="6"/>
  <c r="N74" i="6"/>
  <c r="N70" i="6"/>
  <c r="N67" i="6"/>
  <c r="O65" i="6"/>
  <c r="M63" i="6"/>
  <c r="Q63" i="6"/>
  <c r="N58" i="6"/>
  <c r="N54" i="6"/>
  <c r="O47" i="6"/>
  <c r="R40" i="6"/>
  <c r="O62" i="6"/>
  <c r="O40" i="6"/>
  <c r="N75" i="6"/>
  <c r="O73" i="6"/>
  <c r="M71" i="6"/>
  <c r="Q71" i="6" s="1"/>
  <c r="N66" i="6"/>
  <c r="N62" i="6"/>
  <c r="N40" i="6"/>
  <c r="O68" i="6"/>
  <c r="O60" i="6"/>
  <c r="O52" i="6"/>
  <c r="O48" i="6"/>
  <c r="O44" i="6"/>
  <c r="O71" i="6"/>
  <c r="N68" i="6"/>
  <c r="O63" i="6"/>
  <c r="N60" i="6"/>
  <c r="N52" i="6"/>
  <c r="N48" i="6"/>
  <c r="N44" i="6"/>
  <c r="O74" i="6"/>
  <c r="N71" i="6"/>
  <c r="M68" i="6"/>
  <c r="Q68" i="6"/>
  <c r="O66" i="6"/>
  <c r="N63" i="6"/>
  <c r="M60" i="6"/>
  <c r="Q60" i="6"/>
  <c r="O58" i="6"/>
  <c r="M52" i="6"/>
  <c r="Q52" i="6"/>
  <c r="O49" i="6"/>
  <c r="M48" i="6"/>
  <c r="Q48" i="6" s="1"/>
  <c r="M44" i="6"/>
  <c r="Q44" i="6" s="1"/>
  <c r="R42" i="6"/>
  <c r="R38" i="6"/>
  <c r="O53" i="6"/>
  <c r="R50" i="6"/>
  <c r="R46" i="6"/>
  <c r="O42" i="6"/>
  <c r="O38" i="6"/>
  <c r="O72" i="6"/>
  <c r="O64" i="6"/>
  <c r="O56" i="6"/>
  <c r="N53" i="6"/>
  <c r="O50" i="6"/>
  <c r="O46" i="6"/>
  <c r="N42" i="6"/>
  <c r="N38" i="6"/>
  <c r="O75" i="6"/>
  <c r="N72" i="6"/>
  <c r="O67" i="6"/>
  <c r="N64" i="6"/>
  <c r="N56" i="6"/>
  <c r="M53" i="6"/>
  <c r="Q53" i="6" s="1"/>
  <c r="N50" i="6"/>
  <c r="N46" i="6"/>
  <c r="M42" i="6"/>
  <c r="Q42" i="6" s="1"/>
  <c r="M38" i="6"/>
  <c r="Q38" i="6"/>
  <c r="R75" i="6"/>
  <c r="R74" i="6"/>
  <c r="R72" i="6"/>
  <c r="R71" i="6"/>
  <c r="R70" i="6"/>
  <c r="R68" i="6"/>
  <c r="R67" i="6"/>
  <c r="R66" i="6"/>
  <c r="R65" i="6"/>
  <c r="R64" i="6"/>
  <c r="R63" i="6"/>
  <c r="R62" i="6"/>
  <c r="R60" i="6"/>
  <c r="R58" i="6"/>
  <c r="R56" i="6"/>
  <c r="R54" i="6"/>
  <c r="R53" i="6"/>
  <c r="R52" i="6"/>
  <c r="R76" i="6"/>
  <c r="P77" i="6"/>
  <c r="P76" i="6"/>
  <c r="O76" i="6"/>
  <c r="M3" i="6"/>
  <c r="P3" i="6" s="1"/>
  <c r="C5" i="4"/>
  <c r="C4" i="4"/>
  <c r="C5" i="3"/>
  <c r="C4" i="3"/>
  <c r="C5" i="2"/>
  <c r="C4" i="2"/>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M67" i="6"/>
  <c r="Q67" i="6"/>
  <c r="R9" i="6"/>
  <c r="R18" i="6"/>
  <c r="P9" i="6"/>
  <c r="P12" i="6"/>
  <c r="P17" i="6"/>
  <c r="P18" i="6"/>
  <c r="P22" i="6"/>
  <c r="R24" i="6"/>
  <c r="R25" i="6"/>
  <c r="P32" i="6"/>
  <c r="P33" i="6"/>
  <c r="M14" i="6"/>
  <c r="Q14" i="6" s="1"/>
  <c r="N10" i="6"/>
  <c r="M55" i="6" l="1"/>
  <c r="Q55" i="6" s="1"/>
  <c r="N39" i="6"/>
  <c r="R49" i="6"/>
  <c r="O22" i="6"/>
  <c r="O16" i="6"/>
  <c r="O12" i="6"/>
  <c r="N21" i="6"/>
  <c r="R30" i="6"/>
  <c r="N49" i="6"/>
  <c r="R12" i="6"/>
  <c r="M16" i="6"/>
  <c r="Q16" i="6" s="1"/>
  <c r="M4" i="6"/>
  <c r="P4" i="6" s="1"/>
  <c r="O77" i="6"/>
  <c r="R77" i="6"/>
  <c r="O39" i="6"/>
  <c r="O61" i="6"/>
  <c r="O57" i="6"/>
  <c r="N43" i="6"/>
  <c r="O51" i="6"/>
  <c r="O26" i="6"/>
  <c r="O34" i="6"/>
  <c r="O21" i="6"/>
  <c r="M51" i="6"/>
  <c r="Q51" i="6" s="1"/>
  <c r="M57" i="6"/>
  <c r="Q57" i="6" s="1"/>
  <c r="N16" i="6"/>
  <c r="N12" i="6"/>
  <c r="N51" i="6"/>
  <c r="M49" i="6"/>
  <c r="Q49" i="6" s="1"/>
  <c r="R22" i="6"/>
  <c r="R11" i="6"/>
  <c r="N45" i="6"/>
  <c r="M59" i="6"/>
  <c r="Q59" i="6" s="1"/>
  <c r="M47" i="6"/>
  <c r="Q47" i="6" s="1"/>
  <c r="M43" i="6"/>
  <c r="Q43" i="6" s="1"/>
  <c r="M41" i="6"/>
  <c r="Q41" i="6" s="1"/>
  <c r="M77" i="6"/>
  <c r="Q77" i="6" s="1"/>
  <c r="R69" i="6"/>
  <c r="R73" i="6"/>
  <c r="O43" i="6"/>
  <c r="O45" i="6"/>
  <c r="O41" i="6"/>
  <c r="O55" i="6"/>
  <c r="M39" i="6"/>
  <c r="Q39" i="6" s="1"/>
  <c r="P34" i="6"/>
  <c r="P16" i="6"/>
  <c r="R43" i="6"/>
  <c r="R55" i="6"/>
  <c r="R59" i="6"/>
  <c r="R47" i="6"/>
  <c r="M61" i="6"/>
  <c r="Q61" i="6" s="1"/>
  <c r="M69" i="6"/>
  <c r="Q69" i="6" s="1"/>
  <c r="R39" i="6"/>
  <c r="N69" i="6"/>
  <c r="O69" i="6"/>
  <c r="N55" i="6"/>
  <c r="N59" i="6"/>
  <c r="R45" i="6"/>
  <c r="O30" i="6"/>
  <c r="R41" i="6"/>
  <c r="N11" i="6"/>
  <c r="N57" i="6"/>
  <c r="M34" i="6"/>
  <c r="Q34" i="6" s="1"/>
  <c r="M30" i="6"/>
  <c r="Q30" i="6" s="1"/>
  <c r="M26" i="6"/>
  <c r="Q26" i="6" s="1"/>
  <c r="M21" i="6"/>
  <c r="Q21" i="6" s="1"/>
  <c r="M11" i="6"/>
  <c r="Q11" i="6" s="1"/>
  <c r="M45" i="6"/>
  <c r="Q45" i="6" s="1"/>
  <c r="R21" i="6"/>
  <c r="N73" i="6"/>
  <c r="P61" i="6"/>
  <c r="P59" i="6"/>
  <c r="P57" i="6"/>
  <c r="P51" i="6"/>
  <c r="P41" i="6"/>
  <c r="R6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F5CC7A43-9980-490A-B459-CA84BF259E07}">
      <text>
        <r>
          <rPr>
            <b/>
            <sz val="10"/>
            <color indexed="81"/>
            <rFont val="Arial"/>
            <family val="2"/>
          </rPr>
          <t>Auvista:</t>
        </r>
        <r>
          <rPr>
            <sz val="10"/>
            <color indexed="81"/>
            <rFont val="Arial"/>
            <family val="2"/>
          </rPr>
          <t xml:space="preserve">
Bei Bedarf Datum angeben</t>
        </r>
      </text>
    </comment>
    <comment ref="C3" authorId="0" shapeId="0" xr:uid="{9985B977-BF33-4440-87B9-1D5560086642}">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0542984F-99ED-40C2-A19B-64241B6F4C2C}">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66850FCA-7260-4193-AB37-6F0C013F147C}">
      <text>
        <r>
          <rPr>
            <b/>
            <sz val="10"/>
            <color indexed="81"/>
            <rFont val="Arial"/>
            <family val="2"/>
          </rPr>
          <t>Auvista:</t>
        </r>
        <r>
          <rPr>
            <sz val="10"/>
            <color indexed="81"/>
            <rFont val="Arial"/>
            <family val="2"/>
          </rPr>
          <t xml:space="preserve">
Bei Bedarf Datum angeben</t>
        </r>
      </text>
    </comment>
    <comment ref="C3" authorId="0" shapeId="0" xr:uid="{AC3DCCB4-6AD1-40E3-8B9D-3040AC435B80}">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1FFCB70D-3D3D-42FC-921F-391210942BAD}">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F4E567A9-53B8-43B0-9759-D3F7741E3489}">
      <text>
        <r>
          <rPr>
            <b/>
            <sz val="10"/>
            <color indexed="81"/>
            <rFont val="Arial"/>
            <family val="2"/>
          </rPr>
          <t>Auvista:</t>
        </r>
        <r>
          <rPr>
            <sz val="10"/>
            <color indexed="81"/>
            <rFont val="Arial"/>
            <family val="2"/>
          </rPr>
          <t xml:space="preserve">
Bei Bedarf Datum angeben</t>
        </r>
      </text>
    </comment>
    <comment ref="C4" authorId="0" shapeId="0" xr:uid="{404EBEE4-A7EF-4939-A579-07CE16C0693A}">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0EC84E76-50ED-43B0-99AD-6D5BFF384B0A}">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E9910A9E-C8D9-44AF-B462-FAB9A661C03A}">
      <text>
        <r>
          <rPr>
            <b/>
            <sz val="10"/>
            <color indexed="81"/>
            <rFont val="Arial"/>
            <family val="2"/>
          </rPr>
          <t>Auvista:</t>
        </r>
        <r>
          <rPr>
            <sz val="10"/>
            <color indexed="81"/>
            <rFont val="Arial"/>
            <family val="2"/>
          </rPr>
          <t xml:space="preserve">
Bei Bedarf Datum angeben</t>
        </r>
      </text>
    </comment>
    <comment ref="C3" authorId="0" shapeId="0" xr:uid="{42DEF699-7CB4-4BE7-ABE4-83518D6D0FF6}">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1E205FA4-A6F4-4A63-9110-F40800B1787F}">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C1D6E161-E212-4F53-B14B-9D842364DC4B}">
      <text>
        <r>
          <rPr>
            <b/>
            <sz val="10"/>
            <color indexed="81"/>
            <rFont val="Arial"/>
            <family val="2"/>
          </rPr>
          <t>Auvista:</t>
        </r>
        <r>
          <rPr>
            <sz val="10"/>
            <color indexed="81"/>
            <rFont val="Arial"/>
            <family val="2"/>
          </rPr>
          <t xml:space="preserve">
Bei Bedarf Datum angeben</t>
        </r>
      </text>
    </comment>
    <comment ref="C4" authorId="0" shapeId="0" xr:uid="{B02196AA-B488-4FA6-B10C-39F06EADD819}">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19B10786-5A17-4C2D-909A-2501EA85B2F9}">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5B18E79D-162D-466A-A9F8-FEA38A5F89B3}">
      <text>
        <r>
          <rPr>
            <b/>
            <sz val="10"/>
            <color indexed="81"/>
            <rFont val="Arial"/>
            <family val="2"/>
          </rPr>
          <t>Auvista:</t>
        </r>
        <r>
          <rPr>
            <sz val="10"/>
            <color indexed="81"/>
            <rFont val="Arial"/>
            <family val="2"/>
          </rPr>
          <t xml:space="preserve">
Bei Bedarf Datum angeben</t>
        </r>
      </text>
    </comment>
    <comment ref="C3" authorId="0" shapeId="0" xr:uid="{A6C9866C-3A23-4EC3-97F3-0871D602D480}">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32E515D2-F41A-4361-B34D-4CDE44FBFFC0}">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F1B4236D-F688-408B-A652-DBE5421C6F31}">
      <text>
        <r>
          <rPr>
            <b/>
            <sz val="10"/>
            <color indexed="81"/>
            <rFont val="Arial"/>
            <family val="2"/>
          </rPr>
          <t>Auvista:</t>
        </r>
        <r>
          <rPr>
            <sz val="10"/>
            <color indexed="81"/>
            <rFont val="Arial"/>
            <family val="2"/>
          </rPr>
          <t xml:space="preserve">
Bei Bedarf Datum angeben</t>
        </r>
      </text>
    </comment>
    <comment ref="C4" authorId="0" shapeId="0" xr:uid="{BD1ED94F-FC66-4488-9323-FBDFA8C9D0BE}">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86ABF89C-98E5-482C-92A0-3E222853697A}">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A416ACDB-EEE5-4E93-8979-1ADECEDA7C37}">
      <text>
        <r>
          <rPr>
            <b/>
            <sz val="10"/>
            <color indexed="81"/>
            <rFont val="Arial"/>
            <family val="2"/>
          </rPr>
          <t>Auvista:</t>
        </r>
        <r>
          <rPr>
            <sz val="10"/>
            <color indexed="81"/>
            <rFont val="Arial"/>
            <family val="2"/>
          </rPr>
          <t xml:space="preserve">
Bei Bedarf Datum angeben</t>
        </r>
      </text>
    </comment>
    <comment ref="C3" authorId="0" shapeId="0" xr:uid="{B55FC91E-89A3-437E-BA0B-C988098022A4}">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8E7B9114-FFDF-45FB-A1A8-A699AC0AA84B}">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FB3EE515-4113-44E6-B0A5-A98AF8BF3809}">
      <text>
        <r>
          <rPr>
            <b/>
            <sz val="10"/>
            <color indexed="81"/>
            <rFont val="Arial"/>
            <family val="2"/>
          </rPr>
          <t>Auvista:</t>
        </r>
        <r>
          <rPr>
            <sz val="10"/>
            <color indexed="81"/>
            <rFont val="Arial"/>
            <family val="2"/>
          </rPr>
          <t xml:space="preserve">
Bei Bedarf Datum angeben</t>
        </r>
      </text>
    </comment>
    <comment ref="C4" authorId="0" shapeId="0" xr:uid="{A67D9A66-C194-4761-BAE7-15E3185DD40E}">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B8B334C3-83D1-4698-8E77-CC27168D4077}">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E0630B79-CB01-4E11-8C6F-5205F259B664}">
      <text>
        <r>
          <rPr>
            <b/>
            <sz val="10"/>
            <color indexed="81"/>
            <rFont val="Arial"/>
            <family val="2"/>
          </rPr>
          <t>Auvista:</t>
        </r>
        <r>
          <rPr>
            <sz val="10"/>
            <color indexed="81"/>
            <rFont val="Arial"/>
            <family val="2"/>
          </rPr>
          <t xml:space="preserve">
Bei Bedarf Datum angeben</t>
        </r>
      </text>
    </comment>
    <comment ref="C3" authorId="0" shapeId="0" xr:uid="{348EACC1-5B69-4871-9429-7F4DB7758FDE}">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E316D8CA-1575-4C50-9208-30BF8DA3B518}">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74F6EAC6-56A8-482D-95AF-D5AACE00C396}">
      <text>
        <r>
          <rPr>
            <b/>
            <sz val="10"/>
            <color indexed="81"/>
            <rFont val="Arial"/>
            <family val="2"/>
          </rPr>
          <t>Auvista:</t>
        </r>
        <r>
          <rPr>
            <sz val="10"/>
            <color indexed="81"/>
            <rFont val="Arial"/>
            <family val="2"/>
          </rPr>
          <t xml:space="preserve">
Bei Bedarf Datum angeben</t>
        </r>
      </text>
    </comment>
    <comment ref="C4" authorId="0" shapeId="0" xr:uid="{7137B810-0E36-4B63-ABB7-EB9B250A0600}">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46F60FBD-DB1C-46FD-B19C-78DF4E336C79}">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B37D1DEF-45BE-4D11-9116-69F45E288F06}">
      <text>
        <r>
          <rPr>
            <b/>
            <sz val="10"/>
            <color indexed="81"/>
            <rFont val="Arial"/>
            <family val="2"/>
          </rPr>
          <t>Auvista:</t>
        </r>
        <r>
          <rPr>
            <sz val="10"/>
            <color indexed="81"/>
            <rFont val="Arial"/>
            <family val="2"/>
          </rPr>
          <t xml:space="preserve">
Bei Bedarf Datum angeben</t>
        </r>
      </text>
    </comment>
    <comment ref="C3" authorId="0" shapeId="0" xr:uid="{46F81E9C-47A2-447B-BA76-FC02A40187C0}">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77A388B3-A2CB-4A0A-A133-9CCE84377CE6}">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C07001BF-B7F8-4467-AA89-C9C9F740408D}">
      <text>
        <r>
          <rPr>
            <b/>
            <sz val="10"/>
            <color indexed="81"/>
            <rFont val="Arial"/>
            <family val="2"/>
          </rPr>
          <t>Auvista:</t>
        </r>
        <r>
          <rPr>
            <sz val="10"/>
            <color indexed="81"/>
            <rFont val="Arial"/>
            <family val="2"/>
          </rPr>
          <t xml:space="preserve">
Bei Bedarf Datum angeben</t>
        </r>
      </text>
    </comment>
    <comment ref="C4" authorId="0" shapeId="0" xr:uid="{F35BC7A3-80A4-4ACB-BDDA-7AC2D4D460D8}">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A3445D63-9A8E-409C-81C2-776A99663746}">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3B97E43E-6765-461C-8326-D214E6364E7A}">
      <text>
        <r>
          <rPr>
            <b/>
            <sz val="10"/>
            <color indexed="81"/>
            <rFont val="Arial"/>
            <family val="2"/>
          </rPr>
          <t>Auvista:</t>
        </r>
        <r>
          <rPr>
            <sz val="10"/>
            <color indexed="81"/>
            <rFont val="Arial"/>
            <family val="2"/>
          </rPr>
          <t xml:space="preserve">
Bei Bedarf Datum angeben</t>
        </r>
      </text>
    </comment>
    <comment ref="C3" authorId="0" shapeId="0" xr:uid="{4E45F7C2-8D69-4954-AC9B-6B6CB455FD29}">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76CF9A2E-1A1A-43F5-BE6E-A374F553138C}">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7C439BDD-9265-4C1D-A909-132A564DCCEC}">
      <text>
        <r>
          <rPr>
            <b/>
            <sz val="10"/>
            <color indexed="81"/>
            <rFont val="Arial"/>
            <family val="2"/>
          </rPr>
          <t>Auvista:</t>
        </r>
        <r>
          <rPr>
            <sz val="10"/>
            <color indexed="81"/>
            <rFont val="Arial"/>
            <family val="2"/>
          </rPr>
          <t xml:space="preserve">
Bei Bedarf Datum angeben</t>
        </r>
      </text>
    </comment>
    <comment ref="C4" authorId="0" shapeId="0" xr:uid="{4E04F5DB-11EB-4CBF-852A-43F761936778}">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508D2D09-2A82-4F67-8098-191E3A5F9B36}">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79A9288F-DBF5-40FA-85AF-4CD8C1024651}">
      <text>
        <r>
          <rPr>
            <b/>
            <sz val="10"/>
            <color indexed="81"/>
            <rFont val="Arial"/>
            <family val="2"/>
          </rPr>
          <t>Auvista:</t>
        </r>
        <r>
          <rPr>
            <sz val="10"/>
            <color indexed="81"/>
            <rFont val="Arial"/>
            <family val="2"/>
          </rPr>
          <t xml:space="preserve">
Bei Bedarf Datum angeben</t>
        </r>
      </text>
    </comment>
    <comment ref="C3" authorId="0" shapeId="0" xr:uid="{DB74140C-AA25-4537-8C30-FE99E5EBA578}">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9AF6D64F-44DD-4F14-A23B-49427FF8286A}">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FC23EF08-F7F0-4AE6-A06D-C36F8B591E0B}">
      <text>
        <r>
          <rPr>
            <b/>
            <sz val="10"/>
            <color indexed="81"/>
            <rFont val="Arial"/>
            <family val="2"/>
          </rPr>
          <t>Auvista:</t>
        </r>
        <r>
          <rPr>
            <sz val="10"/>
            <color indexed="81"/>
            <rFont val="Arial"/>
            <family val="2"/>
          </rPr>
          <t xml:space="preserve">
Bei Bedarf Datum angeben</t>
        </r>
      </text>
    </comment>
    <comment ref="C4" authorId="0" shapeId="0" xr:uid="{D6B92E71-AB2E-4E27-9A67-6E8E863CB0D0}">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F8E72746-91EB-428F-9986-626E59AEC0DC}">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99545C28-3344-4AB2-80CD-B255FABEB5A9}">
      <text>
        <r>
          <rPr>
            <b/>
            <sz val="10"/>
            <color indexed="81"/>
            <rFont val="Arial"/>
            <family val="2"/>
          </rPr>
          <t>Auvista:</t>
        </r>
        <r>
          <rPr>
            <sz val="10"/>
            <color indexed="81"/>
            <rFont val="Arial"/>
            <family val="2"/>
          </rPr>
          <t xml:space="preserve">
Bei Bedarf Datum angeben</t>
        </r>
      </text>
    </comment>
    <comment ref="C3" authorId="0" shapeId="0" xr:uid="{EDA31B89-76EC-4F7E-AFF9-E7C08C6DD6A2}">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217BA2B9-EBE7-4AA3-AA2F-9EC13952CE0E}">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63F69487-B2FB-40F3-BC02-C302EB514D8B}">
      <text>
        <r>
          <rPr>
            <b/>
            <sz val="10"/>
            <color indexed="81"/>
            <rFont val="Arial"/>
            <family val="2"/>
          </rPr>
          <t>Auvista:</t>
        </r>
        <r>
          <rPr>
            <sz val="10"/>
            <color indexed="81"/>
            <rFont val="Arial"/>
            <family val="2"/>
          </rPr>
          <t xml:space="preserve">
Bei Bedarf Datum angeben</t>
        </r>
      </text>
    </comment>
    <comment ref="C4" authorId="0" shapeId="0" xr:uid="{A198440A-2936-4709-BFFB-71344593726D}">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A140659B-8A23-47BA-AB22-B24E6999FBEE}">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CFBD25B8-FBAD-4B55-8754-79B6B0D1EAA1}">
      <text>
        <r>
          <rPr>
            <b/>
            <sz val="10"/>
            <color indexed="81"/>
            <rFont val="Arial"/>
            <family val="2"/>
          </rPr>
          <t>Auvista:</t>
        </r>
        <r>
          <rPr>
            <sz val="10"/>
            <color indexed="81"/>
            <rFont val="Arial"/>
            <family val="2"/>
          </rPr>
          <t xml:space="preserve">
Bei Bedarf Datum angeben</t>
        </r>
      </text>
    </comment>
    <comment ref="C3" authorId="0" shapeId="0" xr:uid="{9DAD313F-7CC2-4735-B475-97BCB251D0DB}">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2A8DC482-BE33-4384-A16D-C60799B85ECD}">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B9C6B181-3079-4A8C-A82A-0BB412551711}">
      <text>
        <r>
          <rPr>
            <b/>
            <sz val="10"/>
            <color indexed="81"/>
            <rFont val="Arial"/>
            <family val="2"/>
          </rPr>
          <t>Auvista:</t>
        </r>
        <r>
          <rPr>
            <sz val="10"/>
            <color indexed="81"/>
            <rFont val="Arial"/>
            <family val="2"/>
          </rPr>
          <t xml:space="preserve">
Bei Bedarf Datum angeben</t>
        </r>
      </text>
    </comment>
    <comment ref="C4" authorId="0" shapeId="0" xr:uid="{B359E700-CD93-484E-BD17-4D065E804131}">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08F0C4B6-690E-4EE2-9E15-97BB66C90E77}">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B9E6E460-6E73-483B-B07C-066E9FDE017C}">
      <text>
        <r>
          <rPr>
            <b/>
            <sz val="10"/>
            <color indexed="81"/>
            <rFont val="Arial"/>
            <family val="2"/>
          </rPr>
          <t>Auvista:</t>
        </r>
        <r>
          <rPr>
            <sz val="10"/>
            <color indexed="81"/>
            <rFont val="Arial"/>
            <family val="2"/>
          </rPr>
          <t xml:space="preserve">
Bei Bedarf Datum angeben</t>
        </r>
      </text>
    </comment>
    <comment ref="C3" authorId="0" shapeId="0" xr:uid="{641B57CF-7A7E-4038-8776-2CABCAB5C1B3}">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43F1AD68-07F4-4D0C-AF9F-614C356B1198}">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AC9557FA-7BA6-43C7-9A48-B85BC75933A6}">
      <text>
        <r>
          <rPr>
            <b/>
            <sz val="10"/>
            <color indexed="81"/>
            <rFont val="Arial"/>
            <family val="2"/>
          </rPr>
          <t>Auvista:</t>
        </r>
        <r>
          <rPr>
            <sz val="10"/>
            <color indexed="81"/>
            <rFont val="Arial"/>
            <family val="2"/>
          </rPr>
          <t xml:space="preserve">
Bei Bedarf Datum angeben</t>
        </r>
      </text>
    </comment>
    <comment ref="C3" authorId="0" shapeId="0" xr:uid="{A277082C-FCF0-4F95-8A55-966DEE09427D}">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8BD21F59-6CEB-491F-872D-66AD406577C7}">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87B0BBDB-08ED-4F25-A6C6-6D1BE83FE7E1}">
      <text>
        <r>
          <rPr>
            <b/>
            <sz val="10"/>
            <color indexed="81"/>
            <rFont val="Arial"/>
            <family val="2"/>
          </rPr>
          <t>Auvista:</t>
        </r>
        <r>
          <rPr>
            <sz val="10"/>
            <color indexed="81"/>
            <rFont val="Arial"/>
            <family val="2"/>
          </rPr>
          <t xml:space="preserve">
Bei Bedarf Datum angeben</t>
        </r>
      </text>
    </comment>
    <comment ref="C4" authorId="0" shapeId="0" xr:uid="{6D7710BF-2C5E-40B1-925B-CDB6E7AA1B35}">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B1318E36-5FA7-44A8-9C8C-4E6BC023671F}">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C7289E35-3069-4A8D-8021-3F837B4A8C2E}">
      <text>
        <r>
          <rPr>
            <b/>
            <sz val="10"/>
            <color indexed="81"/>
            <rFont val="Arial"/>
            <family val="2"/>
          </rPr>
          <t>Auvista:</t>
        </r>
        <r>
          <rPr>
            <sz val="10"/>
            <color indexed="81"/>
            <rFont val="Arial"/>
            <family val="2"/>
          </rPr>
          <t xml:space="preserve">
Bei Bedarf Datum angeben</t>
        </r>
      </text>
    </comment>
    <comment ref="C3" authorId="0" shapeId="0" xr:uid="{029BB9BF-BA24-48E0-861C-34CDA24A1394}">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33D21A81-FC9A-438B-BFC3-85D04663FE67}">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EC24F897-BC55-4F5B-9921-266FC190C513}">
      <text>
        <r>
          <rPr>
            <b/>
            <sz val="10"/>
            <color indexed="81"/>
            <rFont val="Arial"/>
            <family val="2"/>
          </rPr>
          <t>Auvista:</t>
        </r>
        <r>
          <rPr>
            <sz val="10"/>
            <color indexed="81"/>
            <rFont val="Arial"/>
            <family val="2"/>
          </rPr>
          <t xml:space="preserve">
Bei Bedarf Datum angeben</t>
        </r>
      </text>
    </comment>
    <comment ref="C4" authorId="0" shapeId="0" xr:uid="{9585FF5A-A7E1-4207-8170-FA9F0B1B410F}">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AFE728A9-4676-4C31-A06F-32B6CA718AAE}">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863DF0DC-B68B-4EE1-B1DC-9AF0A285779B}">
      <text>
        <r>
          <rPr>
            <b/>
            <sz val="10"/>
            <color indexed="81"/>
            <rFont val="Arial"/>
            <family val="2"/>
          </rPr>
          <t>Auvista:</t>
        </r>
        <r>
          <rPr>
            <sz val="10"/>
            <color indexed="81"/>
            <rFont val="Arial"/>
            <family val="2"/>
          </rPr>
          <t xml:space="preserve">
Bei Bedarf Datum angeben</t>
        </r>
      </text>
    </comment>
    <comment ref="C3" authorId="0" shapeId="0" xr:uid="{1591894A-F17D-4412-A9E1-7502CA022804}">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F8AC2424-B4CE-453E-B8BC-9CB739B3B9A4}">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8A4DBC09-EFBA-4F95-8032-DE534DF86DDA}">
      <text>
        <r>
          <rPr>
            <b/>
            <sz val="10"/>
            <color indexed="81"/>
            <rFont val="Arial"/>
            <family val="2"/>
          </rPr>
          <t>Auvista:</t>
        </r>
        <r>
          <rPr>
            <sz val="10"/>
            <color indexed="81"/>
            <rFont val="Arial"/>
            <family val="2"/>
          </rPr>
          <t xml:space="preserve">
Bei Bedarf Datum angeben</t>
        </r>
      </text>
    </comment>
    <comment ref="C4" authorId="0" shapeId="0" xr:uid="{00B313F2-34A0-482F-87A7-754EA19DF5C6}">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22658BAB-DDAE-481B-8004-7C626FA2FA4A}">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B63772F5-7084-4D6A-B27E-4ED3FF4CD311}">
      <text>
        <r>
          <rPr>
            <b/>
            <sz val="10"/>
            <color indexed="81"/>
            <rFont val="Arial"/>
            <family val="2"/>
          </rPr>
          <t>Auvista:</t>
        </r>
        <r>
          <rPr>
            <sz val="10"/>
            <color indexed="81"/>
            <rFont val="Arial"/>
            <family val="2"/>
          </rPr>
          <t xml:space="preserve">
Bei Bedarf Datum angeben</t>
        </r>
      </text>
    </comment>
    <comment ref="C3" authorId="0" shapeId="0" xr:uid="{B0F00974-5185-44D9-950F-3E5BC1DA4952}">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DB1F32E3-5998-4162-9D2D-367851D82F16}">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DC3CFD1E-8859-4EA0-8BFE-1F99711E7A5B}">
      <text>
        <r>
          <rPr>
            <b/>
            <sz val="10"/>
            <color indexed="81"/>
            <rFont val="Arial"/>
            <family val="2"/>
          </rPr>
          <t>Auvista:</t>
        </r>
        <r>
          <rPr>
            <sz val="10"/>
            <color indexed="81"/>
            <rFont val="Arial"/>
            <family val="2"/>
          </rPr>
          <t xml:space="preserve">
Bei Bedarf Datum angeben</t>
        </r>
      </text>
    </comment>
    <comment ref="C4" authorId="0" shapeId="0" xr:uid="{7C30993B-DD50-44D8-9389-9654DBB6C4B8}">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D560ECDE-4C79-42F7-908E-ED31163A41FD}">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635C8BA9-3CB7-4203-8452-7A3463C4F922}">
      <text>
        <r>
          <rPr>
            <b/>
            <sz val="10"/>
            <color indexed="81"/>
            <rFont val="Arial"/>
            <family val="2"/>
          </rPr>
          <t>Auvista:</t>
        </r>
        <r>
          <rPr>
            <sz val="10"/>
            <color indexed="81"/>
            <rFont val="Arial"/>
            <family val="2"/>
          </rPr>
          <t xml:space="preserve">
Bei Bedarf Datum angeben</t>
        </r>
      </text>
    </comment>
    <comment ref="C3" authorId="0" shapeId="0" xr:uid="{0F5A7DF6-710F-4EFF-B67C-DDF490FF160D}">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4D118997-C819-4E3E-8240-28B4C1F02D05}">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EAAD401F-062B-434F-8911-8933B7D76556}">
      <text>
        <r>
          <rPr>
            <b/>
            <sz val="10"/>
            <color indexed="81"/>
            <rFont val="Arial"/>
            <family val="2"/>
          </rPr>
          <t>Auvista:</t>
        </r>
        <r>
          <rPr>
            <sz val="10"/>
            <color indexed="81"/>
            <rFont val="Arial"/>
            <family val="2"/>
          </rPr>
          <t xml:space="preserve">
Bei Bedarf Datum angeben</t>
        </r>
      </text>
    </comment>
    <comment ref="C4" authorId="0" shapeId="0" xr:uid="{4C192D4B-EA76-4DC4-93E0-894F08013C9F}">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3FB5181A-7908-41F8-A107-60C6857C7389}">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C913A4B7-B5E3-4FB0-836C-597E5982C04D}">
      <text>
        <r>
          <rPr>
            <b/>
            <sz val="10"/>
            <color indexed="81"/>
            <rFont val="Arial"/>
            <family val="2"/>
          </rPr>
          <t>Auvista:</t>
        </r>
        <r>
          <rPr>
            <sz val="10"/>
            <color indexed="81"/>
            <rFont val="Arial"/>
            <family val="2"/>
          </rPr>
          <t xml:space="preserve">
Bei Bedarf Datum angeben</t>
        </r>
      </text>
    </comment>
    <comment ref="C3" authorId="0" shapeId="0" xr:uid="{F0E7F7E2-7AF8-46FA-8F91-E9A69F8BDB4B}">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891D6E45-2CFF-4B69-BECE-89492354D92B}">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C253C790-C61D-4788-AAE3-4B3913E8C19F}">
      <text>
        <r>
          <rPr>
            <b/>
            <sz val="10"/>
            <color indexed="81"/>
            <rFont val="Arial"/>
            <family val="2"/>
          </rPr>
          <t>Auvista:</t>
        </r>
        <r>
          <rPr>
            <sz val="10"/>
            <color indexed="81"/>
            <rFont val="Arial"/>
            <family val="2"/>
          </rPr>
          <t xml:space="preserve">
Bei Bedarf Datum angeben</t>
        </r>
      </text>
    </comment>
    <comment ref="C4" authorId="0" shapeId="0" xr:uid="{918996D8-A61E-4A59-8412-5B834859E7D8}">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1773380C-059F-43A5-93DA-7B155ABF7043}">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Auvista</author>
    <author>Ein geschätzter Microsoft Office Anwender</author>
  </authors>
  <commentList>
    <comment ref="M3" authorId="0" shapeId="0" xr:uid="{5E143D2C-CE95-44EB-8866-103771162898}">
      <text>
        <r>
          <rPr>
            <b/>
            <sz val="12"/>
            <color indexed="81"/>
            <rFont val="Arial"/>
            <family val="2"/>
          </rPr>
          <t>Auvista: Achtung Bug!</t>
        </r>
        <r>
          <rPr>
            <sz val="12"/>
            <color indexed="81"/>
            <rFont val="Arial"/>
            <family val="2"/>
          </rPr>
          <t xml:space="preserve">
Achtung bei mehr als 1440 Stunden können in manchen Excel-Versionen Fehler auftreten!</t>
        </r>
      </text>
    </comment>
    <comment ref="M4" authorId="0" shapeId="0" xr:uid="{21AED84D-D5D1-459B-A3C5-5B4E2609E81A}">
      <text>
        <r>
          <rPr>
            <b/>
            <sz val="12"/>
            <color indexed="81"/>
            <rFont val="Arial"/>
            <family val="2"/>
          </rPr>
          <t>Auvista: Achtung Bug!</t>
        </r>
        <r>
          <rPr>
            <sz val="12"/>
            <color indexed="81"/>
            <rFont val="Arial"/>
            <family val="2"/>
          </rPr>
          <t xml:space="preserve">
Achtung bei mehr als 1440 Stunden können in manchen Excel-Versionen Fehler auftreten!</t>
        </r>
      </text>
    </comment>
    <comment ref="C6" authorId="0" shapeId="0" xr:uid="{320C9087-B247-4526-AE93-1E2C5CD44EB6}">
      <text>
        <r>
          <rPr>
            <b/>
            <sz val="12"/>
            <color indexed="81"/>
            <rFont val="Arial"/>
            <family val="2"/>
          </rPr>
          <t xml:space="preserve">Auvista: </t>
        </r>
        <r>
          <rPr>
            <sz val="12"/>
            <color indexed="81"/>
            <rFont val="Arial"/>
            <family val="2"/>
          </rPr>
          <t xml:space="preserve">Sitzt der Cursor auf einer Datumszelle, wird durch gleichzeitiges Drücken der Tasten "Strg und "." (Punkt) das heutige Rechner-Datum automatisch richtig eingetragen!
</t>
        </r>
      </text>
    </comment>
    <comment ref="F6" authorId="0" shapeId="0" xr:uid="{E43E470A-9EA7-4DFC-8336-1E523C57E28D}">
      <text>
        <r>
          <rPr>
            <b/>
            <sz val="12"/>
            <color indexed="81"/>
            <rFont val="Arial"/>
            <family val="2"/>
          </rPr>
          <t xml:space="preserve">Auvista: </t>
        </r>
        <r>
          <rPr>
            <sz val="12"/>
            <color indexed="81"/>
            <rFont val="Arial"/>
            <family val="2"/>
          </rPr>
          <t xml:space="preserve">Sitzt der Cursor auf einer Zeitzelle, wird durch gleichzeitiges Drücken der Tasten "Strg und ":" (Doppelpunkt) die aktuelle Rechner-Zeit automatisch richtig eingetragen!
</t>
        </r>
      </text>
    </comment>
    <comment ref="G6" authorId="0" shapeId="0" xr:uid="{A6FD687F-A35F-4A8A-B3C9-74143955E864}">
      <text>
        <r>
          <rPr>
            <b/>
            <sz val="12"/>
            <color indexed="81"/>
            <rFont val="Arial"/>
            <family val="2"/>
          </rPr>
          <t xml:space="preserve">Auvista: </t>
        </r>
        <r>
          <rPr>
            <sz val="12"/>
            <color indexed="81"/>
            <rFont val="Arial"/>
            <family val="2"/>
          </rPr>
          <t xml:space="preserve">Sitzt der Cursor auf einer Zeitzelle, wird durch gleichzeitiges Drücken der Tasten "Strg und ":" (Doppelpunkt) die aktuelle Rechner-Zeit automatisch richtig eingetragen!
</t>
        </r>
      </text>
    </comment>
    <comment ref="I6" authorId="0" shapeId="0" xr:uid="{9BD031B5-BF5E-4786-80DD-702DE99283D6}">
      <text>
        <r>
          <rPr>
            <b/>
            <sz val="12"/>
            <color indexed="81"/>
            <rFont val="Arial"/>
            <family val="2"/>
          </rPr>
          <t xml:space="preserve">Auvista: </t>
        </r>
        <r>
          <rPr>
            <sz val="12"/>
            <color indexed="81"/>
            <rFont val="Arial"/>
            <family val="2"/>
          </rPr>
          <t xml:space="preserve">Sitzt der Cursor auf einer Zeitzelle, wird durch gleichzeitiges Drücken der Tasten "Strg und ":" (Doppelpunkt) die aktuelle Rechner-Zeit automatisch richtig eingetragen!
</t>
        </r>
      </text>
    </comment>
    <comment ref="J6" authorId="0" shapeId="0" xr:uid="{B0C86C45-A42A-49E5-BA83-BB93F2206635}">
      <text>
        <r>
          <rPr>
            <b/>
            <sz val="12"/>
            <color indexed="81"/>
            <rFont val="Arial"/>
            <family val="2"/>
          </rPr>
          <t xml:space="preserve">Auvista: </t>
        </r>
        <r>
          <rPr>
            <sz val="12"/>
            <color indexed="81"/>
            <rFont val="Arial"/>
            <family val="2"/>
          </rPr>
          <t xml:space="preserve">Sitzt der Cursor auf einer Zeitzelle, wird durch gleichzeitiges Drücken der Tasten "Strg und ":" (Doppelpunkt) die aktuelle Rechner-Zeit automatisch richtig eingetragen!
</t>
        </r>
      </text>
    </comment>
    <comment ref="F7" authorId="1" shapeId="0" xr:uid="{E2692960-6307-45D2-8E96-8D6E64082D7D}">
      <text>
        <r>
          <rPr>
            <b/>
            <sz val="12"/>
            <color indexed="81"/>
            <rFont val="Arial"/>
            <family val="2"/>
          </rPr>
          <t>Beispiel:</t>
        </r>
        <r>
          <rPr>
            <sz val="12"/>
            <color indexed="81"/>
            <rFont val="Arial"/>
            <family val="2"/>
          </rPr>
          <t xml:space="preserve">
Beginnt der Abschnitt um 8 Uhr 17 Minuten, gibt man in die Zelle ein:
8:17
und bestätigt.
Beachte! Stunden und Minuten müssen durch Doppelpunkt getrennt werden.</t>
        </r>
      </text>
    </comment>
    <comment ref="G7" authorId="1" shapeId="0" xr:uid="{0087612E-7F29-49D8-AE60-29803A1C754C}">
      <text>
        <r>
          <rPr>
            <b/>
            <sz val="12"/>
            <color indexed="81"/>
            <rFont val="Arial"/>
            <family val="2"/>
          </rPr>
          <t>Beispiel:</t>
        </r>
        <r>
          <rPr>
            <sz val="12"/>
            <color indexed="81"/>
            <rFont val="Arial"/>
            <family val="2"/>
          </rPr>
          <t xml:space="preserve">
Endet der Abschnitt um 8 Uhr 55 Minuten, gibt man in die Zelle ein:
8:55
und bestätigt.
Beachte! Stunden und Minuten müssen durch Doppelpunkt getrennt werden.</t>
        </r>
      </text>
    </comment>
    <comment ref="L7" authorId="1" shapeId="0" xr:uid="{D7CDAEED-F4DE-42A5-93BA-605B3AA851F0}">
      <text>
        <r>
          <rPr>
            <sz val="12"/>
            <color indexed="81"/>
            <rFont val="Arial"/>
            <family val="2"/>
          </rPr>
          <t>Die Arbeitszeit wird sofort angezeigt, wenn zu einer Kommt-Zeit auch eine Geht-Zeit eingetragen ist.</t>
        </r>
      </text>
    </comment>
    <comment ref="M7" authorId="1" shapeId="0" xr:uid="{BF835352-FA19-4BDA-AE9A-CABF64A6903D}">
      <text>
        <r>
          <rPr>
            <sz val="12"/>
            <color indexed="81"/>
            <rFont val="Arial"/>
            <family val="2"/>
          </rPr>
          <t>Summe aller Stunden in Stunden:Minuten</t>
        </r>
      </text>
    </comment>
    <comment ref="P7" authorId="1" shapeId="0" xr:uid="{35A638BC-BFC6-477D-B59B-298B6B8F269C}">
      <text>
        <r>
          <rPr>
            <sz val="12"/>
            <color indexed="81"/>
            <rFont val="Arial"/>
            <family val="2"/>
          </rPr>
          <t>Tages-Leistung in Dezimal-Zahl-Angabe</t>
        </r>
      </text>
    </comment>
    <comment ref="Q7" authorId="1" shapeId="0" xr:uid="{C591EC6E-AA64-4C69-93EE-A50839ACD8B5}">
      <text>
        <r>
          <rPr>
            <sz val="12"/>
            <color indexed="81"/>
            <rFont val="Arial"/>
            <family val="2"/>
          </rPr>
          <t>Gesamt-Leistung in Dezimal-Zahlen</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Auvista</author>
    <author>Thomas Pfeiffer</author>
    <author>Ein geschätzter Microsoft Office Anwender</author>
  </authors>
  <commentList>
    <comment ref="C7" authorId="0" shapeId="0" xr:uid="{E2663EA9-75FC-49B0-888C-6640DBB02462}">
      <text>
        <r>
          <rPr>
            <b/>
            <sz val="10"/>
            <color indexed="81"/>
            <rFont val="Arial"/>
            <family val="2"/>
          </rPr>
          <t>Auvista:</t>
        </r>
        <r>
          <rPr>
            <sz val="10"/>
            <color indexed="81"/>
            <rFont val="Arial"/>
            <family val="2"/>
          </rPr>
          <t xml:space="preserve">
Neujahr</t>
        </r>
      </text>
    </comment>
    <comment ref="C12" authorId="0" shapeId="0" xr:uid="{26709936-681E-4CB8-B465-0741CB44595A}">
      <text>
        <r>
          <rPr>
            <b/>
            <sz val="10"/>
            <color indexed="81"/>
            <rFont val="Arial"/>
            <family val="2"/>
          </rPr>
          <t>Auvista:</t>
        </r>
        <r>
          <rPr>
            <sz val="10"/>
            <color indexed="81"/>
            <rFont val="Arial"/>
            <family val="2"/>
          </rPr>
          <t xml:space="preserve">
Heilige Drei Könige in Baden-Württemberg, Bayern, Sachsen-Anhalt und beispielsweise in Österreich, Italien, Mexiko, Polen, Spanien, Schweiz(Tessin, Uri, Schwyz)</t>
        </r>
      </text>
    </comment>
    <comment ref="C13" authorId="0" shapeId="0" xr:uid="{A3807DFE-FE2E-4C6F-8E1B-8CA22F6DA130}">
      <text>
        <r>
          <rPr>
            <b/>
            <sz val="10"/>
            <color indexed="81"/>
            <rFont val="Arial"/>
            <family val="2"/>
          </rPr>
          <t>Auvista:</t>
        </r>
        <r>
          <rPr>
            <sz val="10"/>
            <color indexed="81"/>
            <rFont val="Arial"/>
            <family val="2"/>
          </rPr>
          <t xml:space="preserve">
Russisch-orthodoxes Weihnachten</t>
        </r>
      </text>
    </comment>
    <comment ref="C75" authorId="0" shapeId="0" xr:uid="{4BB3C82D-C74C-4CD9-9EEC-2A129796AEE0}">
      <text>
        <r>
          <rPr>
            <b/>
            <sz val="10"/>
            <color indexed="81"/>
            <rFont val="Arial"/>
            <family val="2"/>
          </rPr>
          <t>Auvista:</t>
        </r>
        <r>
          <rPr>
            <sz val="10"/>
            <color indexed="81"/>
            <rFont val="Arial"/>
            <family val="2"/>
          </rPr>
          <t xml:space="preserve">
Internationaler Frauentag, Berlin, Mecklenburg-Vorpommern</t>
        </r>
      </text>
    </comment>
    <comment ref="C117" authorId="0" shapeId="0" xr:uid="{90446D84-2DB9-4FDF-84DC-42357F8C1FFA}">
      <text>
        <r>
          <rPr>
            <b/>
            <sz val="10"/>
            <color indexed="81"/>
            <rFont val="Arial"/>
            <family val="2"/>
          </rPr>
          <t>Auvista:</t>
        </r>
        <r>
          <rPr>
            <sz val="10"/>
            <color indexed="81"/>
            <rFont val="Arial"/>
            <family val="2"/>
          </rPr>
          <t xml:space="preserve">
Karfreitag in Schweiz, Deutschland, Dänemark, Spanien, Finnland, Großbritannien, Irland, Norwegen, Polen, Portugal, Schweden und teilweise in Frankreich, Kanada, Niederlande, USA</t>
        </r>
      </text>
    </comment>
    <comment ref="C119" authorId="0" shapeId="0" xr:uid="{8A9CBC7D-3843-4229-93EA-091E8B572297}">
      <text>
        <r>
          <rPr>
            <b/>
            <sz val="10"/>
            <color indexed="81"/>
            <rFont val="Arial"/>
            <family val="2"/>
          </rPr>
          <t>Auvista:</t>
        </r>
        <r>
          <rPr>
            <sz val="10"/>
            <color indexed="81"/>
            <rFont val="Arial"/>
            <family val="2"/>
          </rPr>
          <t xml:space="preserve">
Ostersonntag</t>
        </r>
      </text>
    </comment>
    <comment ref="C120" authorId="0" shapeId="0" xr:uid="{25AC4999-E628-4D99-83FF-D980AC317973}">
      <text>
        <r>
          <rPr>
            <b/>
            <sz val="10"/>
            <color indexed="81"/>
            <rFont val="Arial"/>
            <family val="2"/>
          </rPr>
          <t>Auvista:</t>
        </r>
        <r>
          <rPr>
            <sz val="10"/>
            <color indexed="81"/>
            <rFont val="Arial"/>
            <family val="2"/>
          </rPr>
          <t xml:space="preserve">
Ostermontag in Österreich, Belgien, Schweiz, Deutschland, Dänemark, Frankreich, Finnland, Großbritannien, Italien, Irland, Kanada, Luxemburg, Mexiko, Norwegen, Niederlande, Polen, Portugal, Russland, Schweden, teilweise in Spanien</t>
        </r>
      </text>
    </comment>
    <comment ref="C131" authorId="1" shapeId="0" xr:uid="{9FED256C-586D-458A-8DC0-43776904AD4F}">
      <text>
        <r>
          <rPr>
            <sz val="10"/>
            <color indexed="81"/>
            <rFont val="Arial"/>
            <family val="2"/>
          </rPr>
          <t>Tag der Arbeit</t>
        </r>
      </text>
    </comment>
    <comment ref="C159" authorId="1" shapeId="0" xr:uid="{E08D3418-5B21-4EA5-B599-DD3A28F90284}">
      <text>
        <r>
          <rPr>
            <sz val="10"/>
            <color indexed="81"/>
            <rFont val="Arial"/>
            <family val="2"/>
          </rPr>
          <t>Christi Himmelfahrt beispielsweise in Belgien, Dänemark, Deutschland, Frankreich, Finnland, Luxemburg, Niederlande, Norwegen, Schweden, Österreich, Schweiz;</t>
        </r>
      </text>
    </comment>
    <comment ref="C170" authorId="1" shapeId="0" xr:uid="{80862704-1B90-4BAF-AA49-DB8E9D1D4AC1}">
      <text>
        <r>
          <rPr>
            <sz val="10"/>
            <color indexed="81"/>
            <rFont val="Arial"/>
            <family val="2"/>
          </rPr>
          <t>Pfingstsonntag</t>
        </r>
      </text>
    </comment>
    <comment ref="C171" authorId="0" shapeId="0" xr:uid="{24BACB1E-DEEA-450D-8112-447F55F87453}">
      <text>
        <r>
          <rPr>
            <b/>
            <sz val="10"/>
            <color indexed="81"/>
            <rFont val="Arial"/>
            <family val="2"/>
          </rPr>
          <t xml:space="preserve">Auvista:
</t>
        </r>
        <r>
          <rPr>
            <sz val="10"/>
            <color indexed="81"/>
            <rFont val="Arial"/>
            <family val="2"/>
          </rPr>
          <t>Pfingstmontag beispielsweise in
Österreich, Belgien, Schweiz, Deutschland, Dänemark, Frankreich, Luxemburg, Norwegen, Niederlande, Schweden</t>
        </r>
      </text>
    </comment>
    <comment ref="C181" authorId="2" shapeId="0" xr:uid="{8EE8A357-1079-44F8-80C3-C9CB9AE66B73}">
      <text>
        <r>
          <rPr>
            <b/>
            <sz val="10"/>
            <color indexed="81"/>
            <rFont val="Arial"/>
            <family val="2"/>
          </rPr>
          <t>Auvista:</t>
        </r>
        <r>
          <rPr>
            <sz val="10"/>
            <color indexed="81"/>
            <rFont val="Arial"/>
            <family val="2"/>
          </rPr>
          <t xml:space="preserve">
Fronleichnam beispielsweise in Österreich, Polen, in Baden-Württemberg, Bayern, Hessen, Nordrhein-Westfalen, Rheinland-Pfalz, Saarland, Thüringen teilweise, Schweiz kath. Regionen sowie teilweise in Spanien</t>
        </r>
      </text>
    </comment>
    <comment ref="C226" authorId="0" shapeId="0" xr:uid="{383D839B-8008-4643-8123-91BB4A73D7CC}">
      <text>
        <r>
          <rPr>
            <b/>
            <sz val="10"/>
            <color indexed="81"/>
            <rFont val="Arial"/>
            <family val="2"/>
          </rPr>
          <t>Auvista:</t>
        </r>
        <r>
          <rPr>
            <sz val="10"/>
            <color indexed="81"/>
            <rFont val="Arial"/>
            <family val="2"/>
          </rPr>
          <t xml:space="preserve">
Gründung der Eidgenossenschaft -
Nationalfeiertag Schweiz</t>
        </r>
      </text>
    </comment>
    <comment ref="C233" authorId="0" shapeId="0" xr:uid="{18B2BD04-44A7-45C5-A8CC-133C666506A7}">
      <text>
        <r>
          <rPr>
            <b/>
            <sz val="10"/>
            <color indexed="81"/>
            <rFont val="Arial"/>
            <family val="2"/>
          </rPr>
          <t>Auvista:</t>
        </r>
        <r>
          <rPr>
            <sz val="10"/>
            <color indexed="81"/>
            <rFont val="Arial"/>
            <family val="2"/>
          </rPr>
          <t xml:space="preserve">
Friedensfest in Augsburg</t>
        </r>
      </text>
    </comment>
    <comment ref="C240" authorId="2" shapeId="0" xr:uid="{5532AE06-AA9C-461F-B00C-52ECF4D13E7E}">
      <text>
        <r>
          <rPr>
            <sz val="10"/>
            <color indexed="81"/>
            <rFont val="Arial"/>
            <family val="2"/>
          </rPr>
          <t xml:space="preserve">Mariä Himmelfahrt; Feiertag in Österreich, im Saarland, in Bayern teilweise
</t>
        </r>
        <r>
          <rPr>
            <b/>
            <sz val="10"/>
            <color indexed="81"/>
            <rFont val="Arial"/>
            <family val="2"/>
          </rPr>
          <t>Auvista:</t>
        </r>
        <r>
          <rPr>
            <sz val="10"/>
            <color indexed="81"/>
            <rFont val="Arial"/>
            <family val="2"/>
          </rPr>
          <t xml:space="preserve">
Feiertag beispielsweise in Belgien, Frankreich, Griechenland, Luxemburg, Italien, Polen, Portugal, Spanien, in Schweiz kath. Kantone</t>
        </r>
      </text>
    </comment>
    <comment ref="C277" authorId="0" shapeId="0" xr:uid="{D1531CCA-9A45-4B91-A8C6-CC281D73BD1F}">
      <text>
        <r>
          <rPr>
            <b/>
            <sz val="10"/>
            <color indexed="81"/>
            <rFont val="Arial"/>
            <family val="2"/>
          </rPr>
          <t>Auvista:</t>
        </r>
        <r>
          <rPr>
            <sz val="10"/>
            <color indexed="81"/>
            <rFont val="Arial"/>
            <family val="2"/>
          </rPr>
          <t xml:space="preserve">
Weltkindertag, Thüringen</t>
        </r>
      </text>
    </comment>
    <comment ref="C291" authorId="0" shapeId="0" xr:uid="{802D8E5F-EE7C-4A8D-9591-75C2106F43EF}">
      <text>
        <r>
          <rPr>
            <b/>
            <sz val="10"/>
            <color indexed="81"/>
            <rFont val="Arial"/>
            <family val="2"/>
          </rPr>
          <t>Auvista:</t>
        </r>
        <r>
          <rPr>
            <sz val="10"/>
            <color indexed="81"/>
            <rFont val="Arial"/>
            <family val="2"/>
          </rPr>
          <t xml:space="preserve">
Tag der deutschen Einheit</t>
        </r>
      </text>
    </comment>
    <comment ref="C314" authorId="0" shapeId="0" xr:uid="{F472C16F-A22C-49F3-BAE2-3748FA1BFEC9}">
      <text>
        <r>
          <rPr>
            <b/>
            <sz val="10"/>
            <color indexed="81"/>
            <rFont val="Arial"/>
            <family val="2"/>
          </rPr>
          <t>Auvista:</t>
        </r>
        <r>
          <rPr>
            <sz val="10"/>
            <color indexed="81"/>
            <rFont val="Arial"/>
            <family val="2"/>
          </rPr>
          <t xml:space="preserve">
Nationalfeiertag in Österreich</t>
        </r>
      </text>
    </comment>
    <comment ref="C319" authorId="2" shapeId="0" xr:uid="{55DE70C4-8881-4619-A2FD-3896BD8D8873}">
      <text>
        <r>
          <rPr>
            <b/>
            <sz val="10"/>
            <color indexed="81"/>
            <rFont val="Arial"/>
            <family val="2"/>
          </rPr>
          <t xml:space="preserve">Reformationstag
</t>
        </r>
        <r>
          <rPr>
            <sz val="10"/>
            <color indexed="81"/>
            <rFont val="Arial"/>
            <family val="2"/>
          </rPr>
          <t>in Brandenburg, Bremen, Hamburg, Mecklenburg-Vorpommern, Niedersachsen, Sachsen, Sachsen-Anhalt, Schleswig-Holstein, Thüringen</t>
        </r>
      </text>
    </comment>
    <comment ref="C321" authorId="2" shapeId="0" xr:uid="{ECB0E2EE-7888-4F27-90ED-5CEE1CBA8096}">
      <text>
        <r>
          <rPr>
            <b/>
            <sz val="10"/>
            <color indexed="81"/>
            <rFont val="Arial"/>
            <family val="2"/>
          </rPr>
          <t>Allerheiligen</t>
        </r>
        <r>
          <rPr>
            <sz val="10"/>
            <color indexed="81"/>
            <rFont val="Arial"/>
            <family val="2"/>
          </rPr>
          <t xml:space="preserve"> in Baden-Württemberg, Bayern, Nordrhein-Westfalen, Rheinland-Pfalz, Saarland, Thüringen teilweise
</t>
        </r>
        <r>
          <rPr>
            <b/>
            <sz val="10"/>
            <color indexed="81"/>
            <rFont val="Arial"/>
            <family val="2"/>
          </rPr>
          <t>Auvista:</t>
        </r>
        <r>
          <rPr>
            <sz val="10"/>
            <color indexed="81"/>
            <rFont val="Arial"/>
            <family val="2"/>
          </rPr>
          <t xml:space="preserve">
F beispielsweise in Belgien, Frankreich, Finnland, Italien, Luxemburg, Mexiko, Österreich, Polen, Portugal, Schweden, Spanien,  in Schweiz kath. Kantone</t>
        </r>
      </text>
    </comment>
    <comment ref="C339" authorId="0" shapeId="0" xr:uid="{8E44FD00-E884-4DF5-80E4-E3A2FCDB33D9}">
      <text>
        <r>
          <rPr>
            <b/>
            <sz val="10"/>
            <color indexed="81"/>
            <rFont val="Arial"/>
            <family val="2"/>
          </rPr>
          <t>Auvista:</t>
        </r>
        <r>
          <rPr>
            <sz val="10"/>
            <color indexed="81"/>
            <rFont val="Arial"/>
            <family val="2"/>
          </rPr>
          <t xml:space="preserve">
Buß- und Bettag in Sachsen, schulfrei in Bayern</t>
        </r>
      </text>
    </comment>
    <comment ref="C359" authorId="0" shapeId="0" xr:uid="{070BE91F-495D-4601-8DED-F796B06AF054}">
      <text>
        <r>
          <rPr>
            <sz val="10"/>
            <color indexed="81"/>
            <rFont val="Arial"/>
            <family val="2"/>
          </rPr>
          <t>Mariä Empfängnis</t>
        </r>
        <r>
          <rPr>
            <b/>
            <sz val="10"/>
            <color indexed="81"/>
            <rFont val="Arial"/>
            <family val="2"/>
          </rPr>
          <t xml:space="preserve">
Auvista:</t>
        </r>
        <r>
          <rPr>
            <sz val="10"/>
            <color indexed="81"/>
            <rFont val="Arial"/>
            <family val="2"/>
          </rPr>
          <t xml:space="preserve">
Feiertag beispielsweise in Österreich, Spanien, Italien, Portugal; teilweise in  Schweiz</t>
        </r>
      </text>
    </comment>
    <comment ref="C375" authorId="0" shapeId="0" xr:uid="{E5C235EF-2226-4421-9120-2F5862FD0518}">
      <text>
        <r>
          <rPr>
            <sz val="10"/>
            <color indexed="81"/>
            <rFont val="Arial"/>
            <family val="2"/>
          </rPr>
          <t>Heilig Abend</t>
        </r>
        <r>
          <rPr>
            <b/>
            <sz val="10"/>
            <color indexed="81"/>
            <rFont val="Arial"/>
            <family val="2"/>
          </rPr>
          <t xml:space="preserve">
Auvista:</t>
        </r>
        <r>
          <rPr>
            <sz val="10"/>
            <color indexed="81"/>
            <rFont val="Arial"/>
            <family val="2"/>
          </rPr>
          <t xml:space="preserve">
teilweise Feiertag in Finnland, Norwegen, Portugal, Schweden</t>
        </r>
      </text>
    </comment>
    <comment ref="C376" authorId="2" shapeId="0" xr:uid="{64269F24-C400-4611-9667-876B0F44935C}">
      <text>
        <r>
          <rPr>
            <sz val="10"/>
            <color indexed="81"/>
            <rFont val="Arial"/>
            <family val="2"/>
          </rPr>
          <t xml:space="preserve">1. Weihnachtstag
</t>
        </r>
      </text>
    </comment>
    <comment ref="C377" authorId="2" shapeId="0" xr:uid="{627C1DB9-22D8-4918-A7E7-760FAA87400A}">
      <text>
        <r>
          <rPr>
            <sz val="10"/>
            <color indexed="81"/>
            <rFont val="Arial"/>
            <family val="2"/>
          </rPr>
          <t xml:space="preserve">2. Weihnachtstag
</t>
        </r>
        <r>
          <rPr>
            <b/>
            <sz val="10"/>
            <color indexed="81"/>
            <rFont val="Arial"/>
            <family val="2"/>
          </rPr>
          <t>Auvista:</t>
        </r>
        <r>
          <rPr>
            <sz val="10"/>
            <color indexed="81"/>
            <rFont val="Arial"/>
            <family val="2"/>
          </rPr>
          <t xml:space="preserve">
Feiertag beispielsweise in Österreich, Deutschland, Dänemark, Finnland, Großbritannien, Griechenland, Italien, Irland, Kanada, Luxemburg, Norwegen, Niederlande, Polen, Schweden; teilweise in Schweiz, Spanien, Frankreich (an Rhein und Mosel)</t>
        </r>
      </text>
    </comment>
    <comment ref="C382" authorId="0" shapeId="0" xr:uid="{10B2E8BD-A790-4E1B-8C74-129AADBDAD93}">
      <text>
        <r>
          <rPr>
            <sz val="10"/>
            <color indexed="81"/>
            <rFont val="Arial"/>
            <family val="2"/>
          </rPr>
          <t>Silvester</t>
        </r>
        <r>
          <rPr>
            <b/>
            <sz val="10"/>
            <color indexed="81"/>
            <rFont val="Arial"/>
            <family val="2"/>
          </rPr>
          <t xml:space="preserve">
Auvista:
</t>
        </r>
        <r>
          <rPr>
            <sz val="10"/>
            <color indexed="81"/>
            <rFont val="Arial"/>
            <family val="2"/>
          </rPr>
          <t>Feiertag in Dänemark; teilweise in Norwegen, Schweden, Russland und USA</t>
        </r>
      </text>
    </comment>
    <comment ref="C384" authorId="0" shapeId="0" xr:uid="{2E34E5AC-CCDD-45EA-86B3-195E8FEC6131}">
      <text>
        <r>
          <rPr>
            <b/>
            <sz val="10"/>
            <color indexed="81"/>
            <rFont val="Arial"/>
            <family val="2"/>
          </rPr>
          <t>Auvista:</t>
        </r>
        <r>
          <rPr>
            <sz val="10"/>
            <color indexed="81"/>
            <rFont val="Arial"/>
            <family val="2"/>
          </rPr>
          <t xml:space="preserve">
Neujahr</t>
        </r>
      </text>
    </comment>
    <comment ref="C389" authorId="0" shapeId="0" xr:uid="{AAD7B9F2-2513-4ED6-93EC-93573A2561EA}">
      <text>
        <r>
          <rPr>
            <b/>
            <sz val="10"/>
            <color indexed="81"/>
            <rFont val="Arial"/>
            <family val="2"/>
          </rPr>
          <t>Auvista:</t>
        </r>
        <r>
          <rPr>
            <sz val="10"/>
            <color indexed="81"/>
            <rFont val="Arial"/>
            <family val="2"/>
          </rPr>
          <t xml:space="preserve">
Heilige Drei Könige in Baden-Württemberg, Bayern, Sachsen-Anhalt und beispielsweise in Österreich, Italien, Mexiko, Polen, Spanien, Schweiz(Tessin, Uri, Schwyz)</t>
        </r>
      </text>
    </comment>
    <comment ref="C390" authorId="0" shapeId="0" xr:uid="{459C2DF8-EA34-4D76-AB37-67A25E011CD9}">
      <text>
        <r>
          <rPr>
            <b/>
            <sz val="10"/>
            <color indexed="81"/>
            <rFont val="Arial"/>
            <family val="2"/>
          </rPr>
          <t>Auvista:</t>
        </r>
        <r>
          <rPr>
            <sz val="10"/>
            <color indexed="81"/>
            <rFont val="Arial"/>
            <family val="2"/>
          </rPr>
          <t xml:space="preserve">
Russisch-orthodoxes Weihnachten</t>
        </r>
      </text>
    </comment>
    <comment ref="C452" authorId="0" shapeId="0" xr:uid="{4AF61D17-A6E9-46B0-9E81-FDC46E289CFC}">
      <text>
        <r>
          <rPr>
            <b/>
            <sz val="10"/>
            <color indexed="81"/>
            <rFont val="Arial"/>
            <family val="2"/>
          </rPr>
          <t>Auvista:</t>
        </r>
        <r>
          <rPr>
            <sz val="10"/>
            <color indexed="81"/>
            <rFont val="Arial"/>
            <family val="2"/>
          </rPr>
          <t xml:space="preserve">
Internationaler Frauentag, Berlin, Mecklenburg-Vorpommern</t>
        </r>
      </text>
    </comment>
    <comment ref="C479" authorId="0" shapeId="0" xr:uid="{22E48C1B-D8FF-4D0B-B5D7-C5855C021181}">
      <text>
        <r>
          <rPr>
            <b/>
            <sz val="10"/>
            <color indexed="81"/>
            <rFont val="Arial"/>
            <family val="2"/>
          </rPr>
          <t>Auvista:</t>
        </r>
        <r>
          <rPr>
            <sz val="10"/>
            <color indexed="81"/>
            <rFont val="Arial"/>
            <family val="2"/>
          </rPr>
          <t xml:space="preserve">
Karfreitag in Schweiz, Deutschland, Dänemark, Spanien, Finnland, Großbritannien, Irland, Norwegen, Polen, Portugal, Schweden und teilweise in Frankreich, Kanada, Niederlande, USA</t>
        </r>
      </text>
    </comment>
    <comment ref="C481" authorId="0" shapeId="0" xr:uid="{1ACE529F-0861-4B63-8BD9-2F880E97F548}">
      <text>
        <r>
          <rPr>
            <b/>
            <sz val="10"/>
            <color indexed="81"/>
            <rFont val="Arial"/>
            <family val="2"/>
          </rPr>
          <t>Auvista:</t>
        </r>
        <r>
          <rPr>
            <sz val="10"/>
            <color indexed="81"/>
            <rFont val="Arial"/>
            <family val="2"/>
          </rPr>
          <t xml:space="preserve">
Ostersonntag</t>
        </r>
      </text>
    </comment>
    <comment ref="C482" authorId="0" shapeId="0" xr:uid="{F96B3FD3-25B0-4219-979C-5E822B8F5068}">
      <text>
        <r>
          <rPr>
            <b/>
            <sz val="10"/>
            <color indexed="81"/>
            <rFont val="Arial"/>
            <family val="2"/>
          </rPr>
          <t>Auvista:</t>
        </r>
        <r>
          <rPr>
            <sz val="10"/>
            <color indexed="81"/>
            <rFont val="Arial"/>
            <family val="2"/>
          </rPr>
          <t xml:space="preserve">
Ostermontag in Österreich, Belgien, Schweiz, Deutschland, Dänemark, Frankreich, Finnland, Großbritannien, Italien, Irland, Kanada, Luxemburg, Mexiko, Norwegen, Niederlande, Polen, Portugal, Russland, Schweden, teilweise in Spanien</t>
        </r>
      </text>
    </comment>
    <comment ref="C508" authorId="1" shapeId="0" xr:uid="{0A0D2A40-A113-4614-B8B7-AD56C419D7BB}">
      <text>
        <r>
          <rPr>
            <sz val="10"/>
            <color indexed="81"/>
            <rFont val="Arial"/>
            <family val="2"/>
          </rPr>
          <t>Tag der Arbeit</t>
        </r>
      </text>
    </comment>
    <comment ref="C521" authorId="1" shapeId="0" xr:uid="{0639BAD1-E4D2-4F03-9604-489874C34A5B}">
      <text>
        <r>
          <rPr>
            <sz val="10"/>
            <color indexed="81"/>
            <rFont val="Arial"/>
            <family val="2"/>
          </rPr>
          <t>Christi Himmelfahrt beispielsweise in Belgien, Dänemark, Deutschland, Frankreich, Finnland, Luxemburg, Niederlande, Norwegen, Schweden, Österreich, Schweiz;</t>
        </r>
      </text>
    </comment>
    <comment ref="C531" authorId="1" shapeId="0" xr:uid="{73B08E25-AC09-4958-8CA2-93904743877C}">
      <text>
        <r>
          <rPr>
            <sz val="10"/>
            <color indexed="81"/>
            <rFont val="Arial"/>
            <family val="2"/>
          </rPr>
          <t>Pfingstsonntag</t>
        </r>
      </text>
    </comment>
    <comment ref="C532" authorId="0" shapeId="0" xr:uid="{DB22C2CF-1A9E-4193-995F-F2FC2266F9F3}">
      <text>
        <r>
          <rPr>
            <b/>
            <sz val="10"/>
            <color indexed="81"/>
            <rFont val="Arial"/>
            <family val="2"/>
          </rPr>
          <t xml:space="preserve">Auvista:
</t>
        </r>
        <r>
          <rPr>
            <sz val="10"/>
            <color indexed="81"/>
            <rFont val="Arial"/>
            <family val="2"/>
          </rPr>
          <t>Pfingstmontag beispielsweise in
Österreich, Belgien, Schweiz, Deutschland, Dänemark, Frankreich, Luxemburg, Norwegen, Niederlande, Schweden</t>
        </r>
      </text>
    </comment>
    <comment ref="C543" authorId="2" shapeId="0" xr:uid="{CE2F4210-DDA5-4C5F-AEAD-F5DF034E745F}">
      <text>
        <r>
          <rPr>
            <b/>
            <sz val="10"/>
            <color indexed="81"/>
            <rFont val="Arial"/>
            <family val="2"/>
          </rPr>
          <t>Auvista:</t>
        </r>
        <r>
          <rPr>
            <sz val="10"/>
            <color indexed="81"/>
            <rFont val="Arial"/>
            <family val="2"/>
          </rPr>
          <t xml:space="preserve">
Fronleichnam beispielsweise in Österreich, Polen, in Baden-Württemberg, Bayern, Hessen, Nordrhein-Westfalen, Rheinland-Pfalz, Saarland, Thüringen teilweise, Schweiz kath. Regionen sowie teilweise in Spanien</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Auvista</author>
    <author>Thomas Pfeiffer</author>
    <author>Ein geschätzter Microsoft Office Anwender</author>
  </authors>
  <commentList>
    <comment ref="B7" authorId="0" shapeId="0" xr:uid="{5B088A7D-1DCE-4483-A969-33FA9F42CF37}">
      <text>
        <r>
          <rPr>
            <b/>
            <sz val="10"/>
            <color indexed="81"/>
            <rFont val="Arial"/>
            <family val="2"/>
          </rPr>
          <t>Auvista:</t>
        </r>
        <r>
          <rPr>
            <sz val="10"/>
            <color indexed="81"/>
            <rFont val="Arial"/>
            <family val="2"/>
          </rPr>
          <t xml:space="preserve">
Neujahr</t>
        </r>
      </text>
    </comment>
    <comment ref="B12" authorId="0" shapeId="0" xr:uid="{CE70DDCC-429C-4799-B06D-2A5F0E03EA91}">
      <text>
        <r>
          <rPr>
            <b/>
            <sz val="10"/>
            <color indexed="81"/>
            <rFont val="Arial"/>
            <family val="2"/>
          </rPr>
          <t>Auvista:</t>
        </r>
        <r>
          <rPr>
            <sz val="10"/>
            <color indexed="81"/>
            <rFont val="Arial"/>
            <family val="2"/>
          </rPr>
          <t xml:space="preserve">
Heilige Drei Könige in Baden-Württemberg, Bayern, Sachsen-Anhalt und beispielsweise in Österreich, Italien, Mexiko, Polen, Spanien, Schweiz(Tessin, Uri, Schwyz)</t>
        </r>
      </text>
    </comment>
    <comment ref="B13" authorId="0" shapeId="0" xr:uid="{1B7D6D85-3DB8-4305-A956-80631534826B}">
      <text>
        <r>
          <rPr>
            <b/>
            <sz val="10"/>
            <color indexed="81"/>
            <rFont val="Arial"/>
            <family val="2"/>
          </rPr>
          <t>Auvista:</t>
        </r>
        <r>
          <rPr>
            <sz val="10"/>
            <color indexed="81"/>
            <rFont val="Arial"/>
            <family val="2"/>
          </rPr>
          <t xml:space="preserve">
Russisch-orthodoxes Weihnachten</t>
        </r>
      </text>
    </comment>
    <comment ref="B76" authorId="0" shapeId="0" xr:uid="{07CC74C5-FF01-40AF-9C57-337B271C8C86}">
      <text>
        <r>
          <rPr>
            <b/>
            <sz val="10"/>
            <color indexed="81"/>
            <rFont val="Arial"/>
            <family val="2"/>
          </rPr>
          <t>Auvista:</t>
        </r>
        <r>
          <rPr>
            <sz val="10"/>
            <color indexed="81"/>
            <rFont val="Arial"/>
            <family val="2"/>
          </rPr>
          <t xml:space="preserve">
Internationaler Frauentag, Berlin + Mecklenburg-Vorpommern</t>
        </r>
      </text>
    </comment>
    <comment ref="B97" authorId="0" shapeId="0" xr:uid="{3FE00516-3F4B-40B6-9C2B-A70A66F26D77}">
      <text>
        <r>
          <rPr>
            <b/>
            <sz val="10"/>
            <color indexed="81"/>
            <rFont val="Arial"/>
            <family val="2"/>
          </rPr>
          <t>Auvista:</t>
        </r>
        <r>
          <rPr>
            <sz val="10"/>
            <color indexed="81"/>
            <rFont val="Arial"/>
            <family val="2"/>
          </rPr>
          <t xml:space="preserve">
Karfreitag in Schweiz, Deutschland, Dänemark, Spanien, Finnland, Großbritannien, Irland, Norwegen, Polen, Portugal, Schweden und teilweise in Frankreich, Kanada, Niederlande, USA</t>
        </r>
      </text>
    </comment>
    <comment ref="B99" authorId="0" shapeId="0" xr:uid="{2BC53570-DCFF-410A-B928-63CEC115243A}">
      <text>
        <r>
          <rPr>
            <b/>
            <sz val="10"/>
            <color indexed="81"/>
            <rFont val="Arial"/>
            <family val="2"/>
          </rPr>
          <t>Auvista:</t>
        </r>
        <r>
          <rPr>
            <sz val="10"/>
            <color indexed="81"/>
            <rFont val="Arial"/>
            <family val="2"/>
          </rPr>
          <t xml:space="preserve">
Ostersonntag</t>
        </r>
      </text>
    </comment>
    <comment ref="B101" authorId="0" shapeId="0" xr:uid="{72C05CAD-CFE8-4FD8-9A8F-45D84A98F06A}">
      <text>
        <r>
          <rPr>
            <b/>
            <sz val="10"/>
            <color indexed="81"/>
            <rFont val="Arial"/>
            <family val="2"/>
          </rPr>
          <t>Auvista:</t>
        </r>
        <r>
          <rPr>
            <sz val="10"/>
            <color indexed="81"/>
            <rFont val="Arial"/>
            <family val="2"/>
          </rPr>
          <t xml:space="preserve">
Ostermontag in Österreich, Belgien, Schweiz, Deutschland, Dänemark, Frankreich, Finnland, Großbritannien, Italien, Irland, Kanada, Luxemburg, Mexiko, Norwegen, Niederlande, Polen, Portugal, Russland, Schweden, teilweise in Spanien</t>
        </r>
      </text>
    </comment>
    <comment ref="B132" authorId="1" shapeId="0" xr:uid="{A358212B-04BE-437E-9F30-B4C676212804}">
      <text>
        <r>
          <rPr>
            <sz val="10"/>
            <color indexed="81"/>
            <rFont val="Arial"/>
            <family val="2"/>
          </rPr>
          <t>Tag der Arbeit</t>
        </r>
      </text>
    </comment>
    <comment ref="B140" authorId="1" shapeId="0" xr:uid="{50D6BA59-EA02-4A20-BF97-BCB756E86E77}">
      <text>
        <r>
          <rPr>
            <sz val="10"/>
            <color indexed="81"/>
            <rFont val="Arial"/>
            <family val="2"/>
          </rPr>
          <t>Christi Himmelfahrt beispielsweise in Belgien, Dänemark, Deutschland, Frankreich, Finnland, Luxemburg, Niederlande, Norwegen, Schweden, Österreich, Schweiz;</t>
        </r>
      </text>
    </comment>
    <comment ref="B150" authorId="1" shapeId="0" xr:uid="{4C9F375A-5A54-4FCC-A46D-14404D0BEB6A}">
      <text>
        <r>
          <rPr>
            <sz val="10"/>
            <color indexed="81"/>
            <rFont val="Arial"/>
            <family val="2"/>
          </rPr>
          <t>Pfingstsonntag</t>
        </r>
      </text>
    </comment>
    <comment ref="B151" authorId="0" shapeId="0" xr:uid="{D0893690-D089-48FE-B29D-27185368010D}">
      <text>
        <r>
          <rPr>
            <b/>
            <sz val="10"/>
            <color indexed="81"/>
            <rFont val="Arial"/>
            <family val="2"/>
          </rPr>
          <t xml:space="preserve">Auvista:
</t>
        </r>
        <r>
          <rPr>
            <sz val="10"/>
            <color indexed="81"/>
            <rFont val="Arial"/>
            <family val="2"/>
          </rPr>
          <t>Pfingstmontag beispielsweise in
Österreich, Belgien, Schweiz, Deutschland, Dänemark, Frankreich, Luxemburg, Norwegen, Niederlande, Schweden</t>
        </r>
      </text>
    </comment>
    <comment ref="B161" authorId="2" shapeId="0" xr:uid="{758653D1-263D-4271-B215-588E8D208E11}">
      <text>
        <r>
          <rPr>
            <b/>
            <sz val="10"/>
            <color indexed="81"/>
            <rFont val="Arial"/>
            <family val="2"/>
          </rPr>
          <t>Auvista:</t>
        </r>
        <r>
          <rPr>
            <sz val="10"/>
            <color indexed="81"/>
            <rFont val="Arial"/>
            <family val="2"/>
          </rPr>
          <t xml:space="preserve">
Fronleichnam beispielsweise in Österreich, Polen, in Baden-Württemberg, Bayern, Hessen, Nordrhein-Westfalen, Rheinland-Pfalz, Saarland, Thüringen teilweise, Schweiz kath. Regionen sowie teilweise in Spanien</t>
        </r>
      </text>
    </comment>
    <comment ref="B227" authorId="0" shapeId="0" xr:uid="{33454270-5EC6-4825-B36D-53C3EE72E408}">
      <text>
        <r>
          <rPr>
            <b/>
            <sz val="10"/>
            <color indexed="81"/>
            <rFont val="Arial"/>
            <family val="2"/>
          </rPr>
          <t>Auvista:</t>
        </r>
        <r>
          <rPr>
            <sz val="10"/>
            <color indexed="81"/>
            <rFont val="Arial"/>
            <family val="2"/>
          </rPr>
          <t xml:space="preserve">
Gründung der Eidgenossenschaft -
Nationalfeiertag Schweiz</t>
        </r>
      </text>
    </comment>
    <comment ref="B234" authorId="0" shapeId="0" xr:uid="{88660E5E-116A-42E9-BC4E-7C83799AA333}">
      <text>
        <r>
          <rPr>
            <b/>
            <sz val="10"/>
            <color indexed="81"/>
            <rFont val="Arial"/>
            <family val="2"/>
          </rPr>
          <t>Auvista:</t>
        </r>
        <r>
          <rPr>
            <sz val="10"/>
            <color indexed="81"/>
            <rFont val="Arial"/>
            <family val="2"/>
          </rPr>
          <t xml:space="preserve">
Friedensfest in Augsburg</t>
        </r>
      </text>
    </comment>
    <comment ref="B241" authorId="2" shapeId="0" xr:uid="{D36FE83D-4C25-4164-9136-8049FB8EECF9}">
      <text>
        <r>
          <rPr>
            <sz val="10"/>
            <color indexed="81"/>
            <rFont val="Arial"/>
            <family val="2"/>
          </rPr>
          <t xml:space="preserve">Mariä Himmelfahrt; Feiertag in Österreich, im Saarland, in Bayern teilweise
</t>
        </r>
        <r>
          <rPr>
            <b/>
            <sz val="10"/>
            <color indexed="81"/>
            <rFont val="Arial"/>
            <family val="2"/>
          </rPr>
          <t>Auvista:</t>
        </r>
        <r>
          <rPr>
            <sz val="10"/>
            <color indexed="81"/>
            <rFont val="Arial"/>
            <family val="2"/>
          </rPr>
          <t xml:space="preserve">
Feiertag beispielsweise in Belgien, Frankreich, Griechenland, Luxemburg, Italien, Polen, Portugal, Spanien, in Schweiz kath. Kantone</t>
        </r>
      </text>
    </comment>
    <comment ref="B278" authorId="0" shapeId="0" xr:uid="{2B206FD7-46BE-4738-BC54-658082264256}">
      <text>
        <r>
          <rPr>
            <b/>
            <sz val="10"/>
            <color indexed="81"/>
            <rFont val="Arial"/>
            <family val="2"/>
          </rPr>
          <t>Auvista:</t>
        </r>
        <r>
          <rPr>
            <sz val="10"/>
            <color indexed="81"/>
            <rFont val="Arial"/>
            <family val="2"/>
          </rPr>
          <t xml:space="preserve">
Weltkindertag, Thüringen</t>
        </r>
      </text>
    </comment>
    <comment ref="B292" authorId="0" shapeId="0" xr:uid="{A1F45FFC-0C4C-4500-87AE-85C8DD94CCFE}">
      <text>
        <r>
          <rPr>
            <b/>
            <sz val="10"/>
            <color indexed="81"/>
            <rFont val="Arial"/>
            <family val="2"/>
          </rPr>
          <t>Auvista:</t>
        </r>
        <r>
          <rPr>
            <sz val="10"/>
            <color indexed="81"/>
            <rFont val="Arial"/>
            <family val="2"/>
          </rPr>
          <t xml:space="preserve">
Tag der deutschen Einheit</t>
        </r>
      </text>
    </comment>
    <comment ref="B315" authorId="0" shapeId="0" xr:uid="{F0CFDE14-0B5B-4262-9CD3-337ACE6ADE19}">
      <text>
        <r>
          <rPr>
            <b/>
            <sz val="10"/>
            <color indexed="81"/>
            <rFont val="Arial"/>
            <family val="2"/>
          </rPr>
          <t>Auvista:</t>
        </r>
        <r>
          <rPr>
            <sz val="10"/>
            <color indexed="81"/>
            <rFont val="Arial"/>
            <family val="2"/>
          </rPr>
          <t xml:space="preserve">
Nationalfeiertag in Österreich</t>
        </r>
      </text>
    </comment>
    <comment ref="B320" authorId="2" shapeId="0" xr:uid="{C68165D3-AB78-4FBF-9718-42CC0016CBC5}">
      <text>
        <r>
          <rPr>
            <b/>
            <sz val="10"/>
            <color indexed="81"/>
            <rFont val="Arial"/>
            <family val="2"/>
          </rPr>
          <t xml:space="preserve">Reformationstag
</t>
        </r>
        <r>
          <rPr>
            <sz val="10"/>
            <color indexed="81"/>
            <rFont val="Arial"/>
            <family val="2"/>
          </rPr>
          <t>in Brandenburg, Bremen, Hamburg, Mecklenburg-Vorpommern, Niedersachsen, Sachsen, Sachsen-Anhalt, Schleswig-Holstein, Thüringen</t>
        </r>
      </text>
    </comment>
    <comment ref="B322" authorId="2" shapeId="0" xr:uid="{64259BFC-0E70-4323-826F-F427A5EA65E7}">
      <text>
        <r>
          <rPr>
            <b/>
            <sz val="10"/>
            <color indexed="81"/>
            <rFont val="Arial"/>
            <family val="2"/>
          </rPr>
          <t>Allerheiligen</t>
        </r>
        <r>
          <rPr>
            <sz val="10"/>
            <color indexed="81"/>
            <rFont val="Arial"/>
            <family val="2"/>
          </rPr>
          <t xml:space="preserve"> in Baden-Württemberg, Bayern, Nordrhein-Westfalen, Rheinland-Pfalz, Saarland, Thüringen teilweise
</t>
        </r>
        <r>
          <rPr>
            <b/>
            <sz val="10"/>
            <color indexed="81"/>
            <rFont val="Arial"/>
            <family val="2"/>
          </rPr>
          <t>Auvista:</t>
        </r>
        <r>
          <rPr>
            <sz val="10"/>
            <color indexed="81"/>
            <rFont val="Arial"/>
            <family val="2"/>
          </rPr>
          <t xml:space="preserve">
F beispielsweise in Belgien, Frankreich, Finnland, Italien, Luxemburg, Mexiko, Österreich, Polen, Portugal, Schweden, Spanien,  in Schweiz kath. Kantone</t>
        </r>
      </text>
    </comment>
    <comment ref="B341" authorId="0" shapeId="0" xr:uid="{8533D8BF-4AB5-4863-ADEC-EB456F34E250}">
      <text>
        <r>
          <rPr>
            <b/>
            <sz val="10"/>
            <color indexed="81"/>
            <rFont val="Arial"/>
            <family val="2"/>
          </rPr>
          <t>Auvista:</t>
        </r>
        <r>
          <rPr>
            <sz val="10"/>
            <color indexed="81"/>
            <rFont val="Arial"/>
            <family val="2"/>
          </rPr>
          <t xml:space="preserve">
Buß- und Bettag in Sachsen, schulfrei in Bayern</t>
        </r>
      </text>
    </comment>
    <comment ref="B360" authorId="0" shapeId="0" xr:uid="{B6E8EB71-F18E-4336-B079-0D714E4068C7}">
      <text>
        <r>
          <rPr>
            <sz val="10"/>
            <color indexed="81"/>
            <rFont val="Arial"/>
            <family val="2"/>
          </rPr>
          <t>Mariä Empfängnis</t>
        </r>
        <r>
          <rPr>
            <b/>
            <sz val="10"/>
            <color indexed="81"/>
            <rFont val="Arial"/>
            <family val="2"/>
          </rPr>
          <t xml:space="preserve">
Auvista:</t>
        </r>
        <r>
          <rPr>
            <sz val="10"/>
            <color indexed="81"/>
            <rFont val="Arial"/>
            <family val="2"/>
          </rPr>
          <t xml:space="preserve">
Feiertag beispielsweise in Österreich, Spanien, Italien, Portugal; teilweise in  Schweiz</t>
        </r>
      </text>
    </comment>
    <comment ref="B376" authorId="0" shapeId="0" xr:uid="{F9F15482-DE9A-4D9F-ACA7-9AE1CB0A1912}">
      <text>
        <r>
          <rPr>
            <sz val="10"/>
            <color indexed="81"/>
            <rFont val="Arial"/>
            <family val="2"/>
          </rPr>
          <t>Heilig Abend</t>
        </r>
        <r>
          <rPr>
            <b/>
            <sz val="10"/>
            <color indexed="81"/>
            <rFont val="Arial"/>
            <family val="2"/>
          </rPr>
          <t xml:space="preserve">
Auvista:</t>
        </r>
        <r>
          <rPr>
            <sz val="10"/>
            <color indexed="81"/>
            <rFont val="Arial"/>
            <family val="2"/>
          </rPr>
          <t xml:space="preserve">
teilweise Feiertag in Finnland, Norwegen, Portugal, Schweden</t>
        </r>
      </text>
    </comment>
    <comment ref="B377" authorId="2" shapeId="0" xr:uid="{25FEC41F-62A5-4652-98A9-D984C4A25B84}">
      <text>
        <r>
          <rPr>
            <sz val="10"/>
            <color indexed="81"/>
            <rFont val="Arial"/>
            <family val="2"/>
          </rPr>
          <t xml:space="preserve">1. Weihnachtstag
</t>
        </r>
      </text>
    </comment>
    <comment ref="B378" authorId="2" shapeId="0" xr:uid="{2A3A57FA-A5E3-4288-92E8-5AEA9A0198B1}">
      <text>
        <r>
          <rPr>
            <sz val="10"/>
            <color indexed="81"/>
            <rFont val="Arial"/>
            <family val="2"/>
          </rPr>
          <t xml:space="preserve">2. Weihnachtstag
</t>
        </r>
        <r>
          <rPr>
            <b/>
            <sz val="10"/>
            <color indexed="81"/>
            <rFont val="Arial"/>
            <family val="2"/>
          </rPr>
          <t>Auvista:</t>
        </r>
        <r>
          <rPr>
            <sz val="10"/>
            <color indexed="81"/>
            <rFont val="Arial"/>
            <family val="2"/>
          </rPr>
          <t xml:space="preserve">
Feiertag beispielsweise in Österreich, Deutschland, Dänemark, Finnland, Großbritannien, Griechenland, Italien, Irland, Kanada, Luxemburg, Norwegen, Niederlande, Polen, Schweden; teilweise in Schweiz, Spanien, Frankreich (an Rhein und Mosel)</t>
        </r>
      </text>
    </comment>
    <comment ref="B383" authorId="0" shapeId="0" xr:uid="{52F77EBD-B43F-4633-B454-7CED310EAD9A}">
      <text>
        <r>
          <rPr>
            <sz val="10"/>
            <color indexed="81"/>
            <rFont val="Arial"/>
            <family val="2"/>
          </rPr>
          <t>Silvester</t>
        </r>
        <r>
          <rPr>
            <b/>
            <sz val="10"/>
            <color indexed="81"/>
            <rFont val="Arial"/>
            <family val="2"/>
          </rPr>
          <t xml:space="preserve">
Auvista:
</t>
        </r>
        <r>
          <rPr>
            <sz val="10"/>
            <color indexed="81"/>
            <rFont val="Arial"/>
            <family val="2"/>
          </rPr>
          <t>Feiertag in Dänemark; teilweise in Norwegen, Schweden, Russland und USA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8852C7F3-CE6A-42CE-A739-630B8F3BB839}">
      <text>
        <r>
          <rPr>
            <b/>
            <sz val="10"/>
            <color indexed="81"/>
            <rFont val="Arial"/>
            <family val="2"/>
          </rPr>
          <t>Auvista:</t>
        </r>
        <r>
          <rPr>
            <sz val="10"/>
            <color indexed="81"/>
            <rFont val="Arial"/>
            <family val="2"/>
          </rPr>
          <t xml:space="preserve">
Bei Bedarf Datum angeben</t>
        </r>
      </text>
    </comment>
    <comment ref="C3" authorId="0" shapeId="0" xr:uid="{EDBA66F4-E8D8-49BE-86AE-E615984CEE33}">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F4D33DCC-4F67-4CF8-BC12-A3DCAB813722}">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ACAEBCC2-F022-40EB-8AA5-4467489F4888}">
      <text>
        <r>
          <rPr>
            <b/>
            <sz val="10"/>
            <color indexed="81"/>
            <rFont val="Arial"/>
            <family val="2"/>
          </rPr>
          <t>Auvista:</t>
        </r>
        <r>
          <rPr>
            <sz val="10"/>
            <color indexed="81"/>
            <rFont val="Arial"/>
            <family val="2"/>
          </rPr>
          <t xml:space="preserve">
Bei Bedarf Datum angeben</t>
        </r>
      </text>
    </comment>
    <comment ref="C3" authorId="0" shapeId="0" xr:uid="{5A89C5AC-A824-4372-817C-3C457C2BAA3C}">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462017DB-EF9B-49B4-B748-160A910F68B0}">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90C6054D-7DDA-435F-8150-85B0D2294423}">
      <text>
        <r>
          <rPr>
            <b/>
            <sz val="10"/>
            <color indexed="81"/>
            <rFont val="Arial"/>
            <family val="2"/>
          </rPr>
          <t>Auvista:</t>
        </r>
        <r>
          <rPr>
            <sz val="10"/>
            <color indexed="81"/>
            <rFont val="Arial"/>
            <family val="2"/>
          </rPr>
          <t xml:space="preserve">
Bei Bedarf Datum angeben</t>
        </r>
      </text>
    </comment>
    <comment ref="C4" authorId="0" shapeId="0" xr:uid="{53EF226F-354E-4EC5-8F10-78A3CA999A67}">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AE9A403C-67EE-4B02-B646-71338D099146}">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06465A74-54F7-436B-ADFD-DFB6AACA23A8}">
      <text>
        <r>
          <rPr>
            <b/>
            <sz val="10"/>
            <color indexed="81"/>
            <rFont val="Arial"/>
            <family val="2"/>
          </rPr>
          <t>Auvista:</t>
        </r>
        <r>
          <rPr>
            <sz val="10"/>
            <color indexed="81"/>
            <rFont val="Arial"/>
            <family val="2"/>
          </rPr>
          <t xml:space="preserve">
Bei Bedarf Datum angeben</t>
        </r>
      </text>
    </comment>
    <comment ref="C3" authorId="0" shapeId="0" xr:uid="{1AE6E531-1C16-46E6-BAF1-FE087E3619A8}">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AEE2AA65-E9B3-4475-87C3-F5AE189CA417}">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3B49B5CF-2180-4B64-9FA2-D040CF219DE6}">
      <text>
        <r>
          <rPr>
            <b/>
            <sz val="10"/>
            <color indexed="81"/>
            <rFont val="Arial"/>
            <family val="2"/>
          </rPr>
          <t>Auvista:</t>
        </r>
        <r>
          <rPr>
            <sz val="10"/>
            <color indexed="81"/>
            <rFont val="Arial"/>
            <family val="2"/>
          </rPr>
          <t xml:space="preserve">
Bei Bedarf Datum angeben</t>
        </r>
      </text>
    </comment>
    <comment ref="C4" authorId="0" shapeId="0" xr:uid="{1AD1B862-0A35-470F-9C35-C5F7649F0030}">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DE94F9A7-5FD8-4CD5-B8AD-CE9F077BEBBE}">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1F8CC524-1BFB-4357-B013-011537885C81}">
      <text>
        <r>
          <rPr>
            <b/>
            <sz val="10"/>
            <color indexed="81"/>
            <rFont val="Arial"/>
            <family val="2"/>
          </rPr>
          <t>Auvista:</t>
        </r>
        <r>
          <rPr>
            <sz val="10"/>
            <color indexed="81"/>
            <rFont val="Arial"/>
            <family val="2"/>
          </rPr>
          <t xml:space="preserve">
Bei Bedarf Datum angeben</t>
        </r>
      </text>
    </comment>
    <comment ref="C3" authorId="0" shapeId="0" xr:uid="{4B58A83E-3CE2-4A6C-A0D7-722E5950E1BC}">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D2FF3977-AA25-4CDA-B8C7-FF9CD80013D9}">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EE0C1862-5535-48CC-92F8-7607BD57AF98}">
      <text>
        <r>
          <rPr>
            <b/>
            <sz val="10"/>
            <color indexed="81"/>
            <rFont val="Arial"/>
            <family val="2"/>
          </rPr>
          <t>Auvista:</t>
        </r>
        <r>
          <rPr>
            <sz val="10"/>
            <color indexed="81"/>
            <rFont val="Arial"/>
            <family val="2"/>
          </rPr>
          <t xml:space="preserve">
Bei Bedarf Datum angeben</t>
        </r>
      </text>
    </comment>
    <comment ref="C4" authorId="0" shapeId="0" xr:uid="{A5A4915A-8CD1-447E-84A1-4EB1682B94FA}">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361651F9-6C65-4821-A1DA-1EFE5622577D}">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324318CD-C84A-414F-B6FD-CB14F2BAABC9}">
      <text>
        <r>
          <rPr>
            <b/>
            <sz val="10"/>
            <color indexed="81"/>
            <rFont val="Arial"/>
            <family val="2"/>
          </rPr>
          <t>Auvista:</t>
        </r>
        <r>
          <rPr>
            <sz val="10"/>
            <color indexed="81"/>
            <rFont val="Arial"/>
            <family val="2"/>
          </rPr>
          <t xml:space="preserve">
Bei Bedarf Datum angeben</t>
        </r>
      </text>
    </comment>
    <comment ref="C3" authorId="0" shapeId="0" xr:uid="{632C9F67-6C08-4405-AB8F-473BE6E45B5F}">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4E71BEA4-EB1E-4804-808C-274D0B31D4C1}">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2D2027AE-C4A0-41AE-9BFA-F72F477CE8D5}">
      <text>
        <r>
          <rPr>
            <b/>
            <sz val="10"/>
            <color indexed="81"/>
            <rFont val="Arial"/>
            <family val="2"/>
          </rPr>
          <t>Auvista:</t>
        </r>
        <r>
          <rPr>
            <sz val="10"/>
            <color indexed="81"/>
            <rFont val="Arial"/>
            <family val="2"/>
          </rPr>
          <t xml:space="preserve">
Bei Bedarf Datum angeben</t>
        </r>
      </text>
    </comment>
    <comment ref="C4" authorId="0" shapeId="0" xr:uid="{602C0B24-C7C8-423A-8B7B-1D206243894F}">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D173924B-3560-488F-BAA6-A2FD9A462565}">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046DE07D-2FE2-4C0B-A391-0B4F921ADD39}">
      <text>
        <r>
          <rPr>
            <b/>
            <sz val="10"/>
            <color indexed="81"/>
            <rFont val="Arial"/>
            <family val="2"/>
          </rPr>
          <t>Auvista:</t>
        </r>
        <r>
          <rPr>
            <sz val="10"/>
            <color indexed="81"/>
            <rFont val="Arial"/>
            <family val="2"/>
          </rPr>
          <t xml:space="preserve">
Bei Bedarf Datum angeben</t>
        </r>
      </text>
    </comment>
    <comment ref="C3" authorId="0" shapeId="0" xr:uid="{1DA2B236-8887-474C-ADC1-F1AC31A67CD7}">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8805AB7A-F9C5-4D3A-9E15-C97E79F99AD0}">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30CA5013-F000-4C6B-A698-3D17D62789B5}">
      <text>
        <r>
          <rPr>
            <b/>
            <sz val="10"/>
            <color indexed="81"/>
            <rFont val="Arial"/>
            <family val="2"/>
          </rPr>
          <t>Auvista:</t>
        </r>
        <r>
          <rPr>
            <sz val="10"/>
            <color indexed="81"/>
            <rFont val="Arial"/>
            <family val="2"/>
          </rPr>
          <t xml:space="preserve">
Bei Bedarf Datum angeben</t>
        </r>
      </text>
    </comment>
    <comment ref="C4" authorId="0" shapeId="0" xr:uid="{D8D030BF-0662-40A0-9A6E-D70E0C81F70B}">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BBB84F43-D146-4C23-8013-EA7D75C6CA0F}">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Auvista</author>
  </authors>
  <commentList>
    <comment ref="A3" authorId="0" shapeId="0" xr:uid="{46246197-CAE6-4B5D-BE8E-49F957C2FD8C}">
      <text>
        <r>
          <rPr>
            <b/>
            <sz val="10"/>
            <color indexed="81"/>
            <rFont val="Arial"/>
            <family val="2"/>
          </rPr>
          <t>Auvista:</t>
        </r>
        <r>
          <rPr>
            <sz val="10"/>
            <color indexed="81"/>
            <rFont val="Arial"/>
            <family val="2"/>
          </rPr>
          <t xml:space="preserve">
Bei Bedarf Datum angeben</t>
        </r>
      </text>
    </comment>
    <comment ref="C3" authorId="0" shapeId="0" xr:uid="{24B1302B-508A-483B-AA7A-16937D425C3B}">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3" authorId="0" shapeId="0" xr:uid="{D140028E-A537-49EA-9247-6B5A9987BE3B}">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 ref="A4" authorId="0" shapeId="0" xr:uid="{DAFFD51B-444A-46AA-A108-CEF1F9A084DE}">
      <text>
        <r>
          <rPr>
            <b/>
            <sz val="10"/>
            <color indexed="81"/>
            <rFont val="Arial"/>
            <family val="2"/>
          </rPr>
          <t>Auvista:</t>
        </r>
        <r>
          <rPr>
            <sz val="10"/>
            <color indexed="81"/>
            <rFont val="Arial"/>
            <family val="2"/>
          </rPr>
          <t xml:space="preserve">
Bei Bedarf Datum angeben</t>
        </r>
      </text>
    </comment>
    <comment ref="C4" authorId="0" shapeId="0" xr:uid="{E66CD0FF-97C0-410D-A0D7-0081CB092DB6}">
      <text>
        <r>
          <rPr>
            <b/>
            <sz val="10"/>
            <color indexed="81"/>
            <rFont val="Arial"/>
            <family val="2"/>
          </rPr>
          <t>Auvista:</t>
        </r>
        <r>
          <rPr>
            <sz val="10"/>
            <color indexed="81"/>
            <rFont val="Arial"/>
            <family val="2"/>
          </rPr>
          <t xml:space="preserve">
Sollten die Notizen Aufgaben sein, kann man den gesamten Arbeitsaufwand nachvollziehen ( Z.B. Stunden oder Arbeitseinheiten in Dezimalzahlen angeben wie z.B.: 1, 2, 3, 4,5 etc.)</t>
        </r>
      </text>
    </comment>
    <comment ref="D4" authorId="0" shapeId="0" xr:uid="{16955BA9-2006-4CCF-9187-85AC3EABB6A9}">
      <text>
        <r>
          <rPr>
            <b/>
            <sz val="10"/>
            <color indexed="81"/>
            <rFont val="Arial"/>
            <family val="2"/>
          </rPr>
          <t>Auvista:</t>
        </r>
        <r>
          <rPr>
            <sz val="10"/>
            <color indexed="81"/>
            <rFont val="Arial"/>
            <family val="2"/>
          </rPr>
          <t xml:space="preserve">
Notizen mit einem Kenner versehen z.B. nach Prioritäten oder Aufträgen. Das kann ein Buchstabe, eine Zahl oder eine Farbe sein. Damit lassen sich die Notizen leichter filtern.</t>
        </r>
      </text>
    </comment>
  </commentList>
</comments>
</file>

<file path=xl/sharedStrings.xml><?xml version="1.0" encoding="utf-8"?>
<sst xmlns="http://schemas.openxmlformats.org/spreadsheetml/2006/main" count="607" uniqueCount="224">
  <si>
    <t>Nimm Auvista - Excel-Anwendungen</t>
  </si>
  <si>
    <t>Urheber</t>
  </si>
  <si>
    <t>Finanzen</t>
  </si>
  <si>
    <t>Zeiterfassung</t>
  </si>
  <si>
    <t>Habacher Str. 1</t>
  </si>
  <si>
    <t>81377 München</t>
  </si>
  <si>
    <t>++49 / (0)89 / 98 29 05 73</t>
  </si>
  <si>
    <t>Alle Rechte vorbehalten. Diese Vorlagen einschließlich aller ihrer Teile sind</t>
  </si>
  <si>
    <t xml:space="preserve">urheberrechtlich geschützt. Jede Verwertung außerhalb des Urhebergesetzes </t>
  </si>
  <si>
    <t>und strafbar. Dies gilt insbesondere für Reproduktionen, Übersetzungen,</t>
  </si>
  <si>
    <t>Vervielfältigungen, Verbreitungen und Verarbeitungen in elektronischen Systemen.</t>
  </si>
  <si>
    <t>Zur Zentrale</t>
  </si>
  <si>
    <r>
      <t>Tageszahl Punkt Monatszahl oder die Tasten "</t>
    </r>
    <r>
      <rPr>
        <b/>
        <i/>
        <sz val="10"/>
        <color indexed="10"/>
        <rFont val="Arial"/>
        <family val="2"/>
      </rPr>
      <t>Strg</t>
    </r>
    <r>
      <rPr>
        <i/>
        <sz val="10"/>
        <rFont val="Arial"/>
        <family val="2"/>
      </rPr>
      <t>" und "</t>
    </r>
    <r>
      <rPr>
        <b/>
        <i/>
        <sz val="10"/>
        <color indexed="10"/>
        <rFont val="Arial"/>
        <family val="2"/>
      </rPr>
      <t>.</t>
    </r>
    <r>
      <rPr>
        <i/>
        <sz val="10"/>
        <rFont val="Arial"/>
        <family val="2"/>
      </rPr>
      <t>"</t>
    </r>
  </si>
  <si>
    <r>
      <t xml:space="preserve">! Wichtiger Hinweis ! </t>
    </r>
    <r>
      <rPr>
        <i/>
        <sz val="10"/>
        <rFont val="Arial"/>
        <family val="2"/>
      </rPr>
      <t xml:space="preserve">So funktioniert das Suchen: Autofilter öffnen (Pfeil-Symbol rechts unten anklicken) und nach vorgeschlagenen Kriterien Filtern oder Suchen. </t>
    </r>
    <r>
      <rPr>
        <b/>
        <i/>
        <sz val="10"/>
        <color indexed="10"/>
        <rFont val="Arial"/>
        <family val="2"/>
      </rPr>
      <t xml:space="preserve">Nicht vergessen: </t>
    </r>
    <r>
      <rPr>
        <i/>
        <sz val="10"/>
        <rFont val="Arial"/>
        <family val="2"/>
      </rPr>
      <t>Nach dem Filtern die Option "Alles auswählen" anklicken.</t>
    </r>
  </si>
  <si>
    <t>Bei vielen Eingaben hin und wieder /Daten/Filtern/ ausschalten, neuen Bereich markieren und danach Filter erneut anklicken.</t>
  </si>
  <si>
    <t xml:space="preserve">Datum    </t>
  </si>
  <si>
    <t xml:space="preserve">Kenner  </t>
  </si>
  <si>
    <t>Krankenhaus</t>
  </si>
  <si>
    <t>Wertung</t>
  </si>
  <si>
    <t>Differenz</t>
  </si>
  <si>
    <t>Einzel</t>
  </si>
  <si>
    <t>Augenarzt</t>
  </si>
  <si>
    <t>Pflegedienst</t>
  </si>
  <si>
    <t>Gesamt-Ergebnis:</t>
  </si>
  <si>
    <t>Std:Min</t>
  </si>
  <si>
    <t>=</t>
  </si>
  <si>
    <t>Std</t>
  </si>
  <si>
    <t>Gefilterte Teilsumme:</t>
  </si>
  <si>
    <r>
      <rPr>
        <sz val="10"/>
        <color indexed="17"/>
        <rFont val="Arial"/>
        <family val="2"/>
      </rPr>
      <t xml:space="preserve">Strg </t>
    </r>
    <r>
      <rPr>
        <b/>
        <sz val="10"/>
        <color indexed="17"/>
        <rFont val="Arial"/>
        <family val="2"/>
      </rPr>
      <t xml:space="preserve">. </t>
    </r>
    <r>
      <rPr>
        <sz val="10"/>
        <color indexed="17"/>
        <rFont val="Arial"/>
        <family val="2"/>
      </rPr>
      <t xml:space="preserve">  </t>
    </r>
    <r>
      <rPr>
        <sz val="10"/>
        <rFont val="Arial"/>
        <family val="2"/>
      </rPr>
      <t xml:space="preserve">  Datum</t>
    </r>
  </si>
  <si>
    <t>Notizen mit Filter</t>
  </si>
  <si>
    <r>
      <rPr>
        <sz val="10"/>
        <color indexed="17"/>
        <rFont val="Arial"/>
        <family val="2"/>
      </rPr>
      <t xml:space="preserve">Strg </t>
    </r>
    <r>
      <rPr>
        <b/>
        <sz val="10"/>
        <color indexed="17"/>
        <rFont val="Arial"/>
        <family val="2"/>
      </rPr>
      <t>:</t>
    </r>
    <r>
      <rPr>
        <sz val="10"/>
        <color indexed="17"/>
        <rFont val="Arial"/>
        <family val="2"/>
      </rPr>
      <t xml:space="preserve"> </t>
    </r>
    <r>
      <rPr>
        <sz val="10"/>
        <rFont val="Arial"/>
        <family val="2"/>
      </rPr>
      <t xml:space="preserve">  Kommt</t>
    </r>
  </si>
  <si>
    <r>
      <rPr>
        <sz val="10"/>
        <color indexed="17"/>
        <rFont val="Arial"/>
        <family val="2"/>
      </rPr>
      <t xml:space="preserve">Strg </t>
    </r>
    <r>
      <rPr>
        <b/>
        <sz val="10"/>
        <color indexed="17"/>
        <rFont val="Arial"/>
        <family val="2"/>
      </rPr>
      <t xml:space="preserve">: </t>
    </r>
    <r>
      <rPr>
        <sz val="10"/>
        <color indexed="17"/>
        <rFont val="Arial"/>
        <family val="2"/>
      </rPr>
      <t xml:space="preserve"> </t>
    </r>
    <r>
      <rPr>
        <sz val="10"/>
        <rFont val="Arial"/>
        <family val="2"/>
      </rPr>
      <t>Geht</t>
    </r>
  </si>
  <si>
    <r>
      <rPr>
        <sz val="10"/>
        <color indexed="17"/>
        <rFont val="Arial"/>
        <family val="2"/>
      </rPr>
      <t xml:space="preserve">Strg </t>
    </r>
    <r>
      <rPr>
        <b/>
        <sz val="10"/>
        <color indexed="17"/>
        <rFont val="Arial"/>
        <family val="2"/>
      </rPr>
      <t>:</t>
    </r>
    <r>
      <rPr>
        <sz val="10"/>
        <color indexed="17"/>
        <rFont val="Arial"/>
        <family val="2"/>
      </rPr>
      <t xml:space="preserve">   </t>
    </r>
    <r>
      <rPr>
        <sz val="10"/>
        <rFont val="Arial"/>
        <family val="2"/>
      </rPr>
      <t>Kommt</t>
    </r>
  </si>
  <si>
    <r>
      <rPr>
        <sz val="10"/>
        <color indexed="17"/>
        <rFont val="Arial"/>
        <family val="2"/>
      </rPr>
      <t xml:space="preserve">Strg </t>
    </r>
    <r>
      <rPr>
        <b/>
        <sz val="10"/>
        <color indexed="17"/>
        <rFont val="Arial"/>
        <family val="2"/>
      </rPr>
      <t>:</t>
    </r>
    <r>
      <rPr>
        <sz val="10"/>
        <color indexed="17"/>
        <rFont val="Arial"/>
        <family val="2"/>
      </rPr>
      <t xml:space="preserve"> </t>
    </r>
    <r>
      <rPr>
        <sz val="10"/>
        <rFont val="Arial"/>
        <family val="2"/>
      </rPr>
      <t xml:space="preserve"> Geht</t>
    </r>
  </si>
  <si>
    <t>Tages-leistung</t>
  </si>
  <si>
    <t>Summe</t>
  </si>
  <si>
    <t>Tages-Dezimal</t>
  </si>
  <si>
    <t>Beispiel-Zeile</t>
  </si>
  <si>
    <t>Nr. 1</t>
  </si>
  <si>
    <t>Beispiel löschen</t>
  </si>
  <si>
    <t>Bei Bedarf vorbereitete Eingabezeilen aktivieren über /Start/Format/Einblenden/Zeilen/. Weitere Verlängerung über "Ziehen" und "Kopieren".</t>
  </si>
  <si>
    <t>© Auvista</t>
  </si>
  <si>
    <t>Soll</t>
  </si>
  <si>
    <t>Summen:</t>
  </si>
  <si>
    <t>Art der Einnahmen/Ausgaben</t>
  </si>
  <si>
    <t>Einnahmen</t>
  </si>
  <si>
    <t>Ausgaben</t>
  </si>
  <si>
    <r>
      <rPr>
        <sz val="10"/>
        <color indexed="55"/>
        <rFont val="Arial"/>
        <family val="2"/>
      </rPr>
      <t>(Gut-)</t>
    </r>
    <r>
      <rPr>
        <b/>
        <sz val="10"/>
        <color indexed="40"/>
        <rFont val="Arial"/>
        <family val="2"/>
      </rPr>
      <t>Haben</t>
    </r>
  </si>
  <si>
    <t>Aktuelle Finanzsituation:</t>
  </si>
  <si>
    <t>Jan</t>
  </si>
  <si>
    <t>Feb</t>
  </si>
  <si>
    <t>Mrz</t>
  </si>
  <si>
    <t>Apr</t>
  </si>
  <si>
    <t>Mai</t>
  </si>
  <si>
    <t>Jun</t>
  </si>
  <si>
    <t>Jul</t>
  </si>
  <si>
    <t>Aug</t>
  </si>
  <si>
    <t>Sep</t>
  </si>
  <si>
    <t>Okt</t>
  </si>
  <si>
    <t>Zentrale</t>
  </si>
  <si>
    <t>Nov</t>
  </si>
  <si>
    <t>Dez</t>
  </si>
  <si>
    <t>Tg</t>
  </si>
  <si>
    <t>KW</t>
  </si>
  <si>
    <t>7:00</t>
  </si>
  <si>
    <t>8:00</t>
  </si>
  <si>
    <t>9:00</t>
  </si>
  <si>
    <t>10:00</t>
  </si>
  <si>
    <t>11:00</t>
  </si>
  <si>
    <t>12:00</t>
  </si>
  <si>
    <t>13:00</t>
  </si>
  <si>
    <t>14:00</t>
  </si>
  <si>
    <t>15:00</t>
  </si>
  <si>
    <t>16:00</t>
  </si>
  <si>
    <t>17:00</t>
  </si>
  <si>
    <t>18:00</t>
  </si>
  <si>
    <t>19:00</t>
  </si>
  <si>
    <t>20:00</t>
  </si>
  <si>
    <t>Neujahr</t>
  </si>
  <si>
    <t>Hl. Drei Könige</t>
  </si>
  <si>
    <t>Valentinstag</t>
  </si>
  <si>
    <t>Rosenmontag</t>
  </si>
  <si>
    <t>Faschingsdienstag</t>
  </si>
  <si>
    <t>Frühlingsanfang</t>
  </si>
  <si>
    <t>Karfreitag</t>
  </si>
  <si>
    <t>Ostersonntag</t>
  </si>
  <si>
    <t>Ostermontag</t>
  </si>
  <si>
    <t>Tag der Arbeit</t>
  </si>
  <si>
    <t>Christi Himmelfahrt</t>
  </si>
  <si>
    <t>Pfingstsonntag</t>
  </si>
  <si>
    <t>Pfingstmontag</t>
  </si>
  <si>
    <t>Fronleichnam</t>
  </si>
  <si>
    <t>Sommeranfang</t>
  </si>
  <si>
    <t>Nationalfeiertag CH</t>
  </si>
  <si>
    <t>Mariä Himmelfahrt</t>
  </si>
  <si>
    <t>Herbstanfang</t>
  </si>
  <si>
    <t>Tag der deutschen Einheit</t>
  </si>
  <si>
    <t>Nationalfeiertag Österreich</t>
  </si>
  <si>
    <t>Reformationstag</t>
  </si>
  <si>
    <t>Allerheiligen</t>
  </si>
  <si>
    <t>Buß- und Bettag</t>
  </si>
  <si>
    <t>Winteranfang</t>
  </si>
  <si>
    <t>Heilig Abend</t>
  </si>
  <si>
    <t>1. Weihnachtsfeiertag</t>
  </si>
  <si>
    <t>2. Weihnachtsfeiertag</t>
  </si>
  <si>
    <t>Alle Angaben sind ohne Gewähr!</t>
  </si>
  <si>
    <t>und hier Stichworte, falls nötig.</t>
  </si>
  <si>
    <t>Die Beschriftung ergibt sich aus B.</t>
  </si>
  <si>
    <t>Frisör</t>
  </si>
  <si>
    <t>Fußpflege</t>
  </si>
  <si>
    <t>Hausverwaltung</t>
  </si>
  <si>
    <t>Krankenkasse</t>
  </si>
  <si>
    <t>Beihilfe</t>
  </si>
  <si>
    <t>Sparkasse</t>
  </si>
  <si>
    <t>Finanzamt</t>
  </si>
  <si>
    <t>Verkehrsverbund</t>
  </si>
  <si>
    <t>Pflegeberatung</t>
  </si>
  <si>
    <t>Betreuungsvollmacht</t>
  </si>
  <si>
    <t>Patientenverfügung</t>
  </si>
  <si>
    <t>Bestattungsunternehmen</t>
  </si>
  <si>
    <t>Rentenkasse</t>
  </si>
  <si>
    <t>Familie Bruder</t>
  </si>
  <si>
    <t>Eigene Familie</t>
  </si>
  <si>
    <t>Familie Schwester</t>
  </si>
  <si>
    <t>Weitere Angehörige</t>
  </si>
  <si>
    <t>Freunde und Bekannte</t>
  </si>
  <si>
    <t>Termine</t>
  </si>
  <si>
    <t>KVR</t>
  </si>
  <si>
    <t>Stadtverwaltung</t>
  </si>
  <si>
    <t>Die Notizblatt-Überschriften zuerst hier in Spalte B eintragen</t>
  </si>
  <si>
    <t>Wieder nach oben</t>
  </si>
  <si>
    <t>Beispiel</t>
  </si>
  <si>
    <t>gilt für alle Tabellen</t>
  </si>
  <si>
    <t>Taxi</t>
  </si>
  <si>
    <t>Notarzt</t>
  </si>
  <si>
    <t>Sanitätsfachgeschäft</t>
  </si>
  <si>
    <t>Sanitätstransport</t>
  </si>
  <si>
    <t>HNO</t>
  </si>
  <si>
    <t>Zahnarzt</t>
  </si>
  <si>
    <t>Hausarzt</t>
  </si>
  <si>
    <t>Orthopäde</t>
  </si>
  <si>
    <t>Einkaufshilfe</t>
  </si>
  <si>
    <t>Notrufnummern</t>
  </si>
  <si>
    <t>Nachbarn</t>
  </si>
  <si>
    <t>Optiker</t>
  </si>
  <si>
    <r>
      <rPr>
        <b/>
        <sz val="14"/>
        <color indexed="10"/>
        <rFont val="Arial"/>
        <family val="2"/>
      </rPr>
      <t xml:space="preserve">Alle </t>
    </r>
    <r>
      <rPr>
        <sz val="11"/>
        <color theme="1"/>
        <rFont val="Arial"/>
        <family val="2"/>
      </rPr>
      <t>Notizblätter enthalten die Erklärungen dieser beiden Zeilen. Sie können bei</t>
    </r>
  </si>
  <si>
    <r>
      <t xml:space="preserve">Bedarf über </t>
    </r>
    <r>
      <rPr>
        <sz val="11"/>
        <color indexed="49"/>
        <rFont val="Arial"/>
        <family val="2"/>
      </rPr>
      <t xml:space="preserve">/ Start / Format / Einblenden / Zeilen einblenden / </t>
    </r>
    <r>
      <rPr>
        <sz val="11"/>
        <color theme="1"/>
        <rFont val="Arial"/>
        <family val="2"/>
      </rPr>
      <t>eingebendet werden.</t>
    </r>
  </si>
  <si>
    <r>
      <t xml:space="preserve">Notizen </t>
    </r>
    <r>
      <rPr>
        <b/>
        <i/>
        <sz val="10"/>
        <color indexed="10"/>
        <rFont val="Arial"/>
        <family val="2"/>
      </rPr>
      <t>oder</t>
    </r>
    <r>
      <rPr>
        <b/>
        <sz val="10"/>
        <color indexed="10"/>
        <rFont val="Arial"/>
        <family val="2"/>
      </rPr>
      <t xml:space="preserve"> </t>
    </r>
    <r>
      <rPr>
        <b/>
        <sz val="10"/>
        <color indexed="21"/>
        <rFont val="Arial"/>
        <family val="2"/>
      </rPr>
      <t>Links ( Strg + k ) zu anderen Dokumenten</t>
    </r>
  </si>
  <si>
    <r>
      <rPr>
        <b/>
        <sz val="12"/>
        <color indexed="21"/>
        <rFont val="Arial"/>
        <family val="2"/>
      </rPr>
      <t>Notizen</t>
    </r>
    <r>
      <rPr>
        <sz val="10"/>
        <color indexed="8"/>
        <rFont val="Arial"/>
        <family val="2"/>
      </rPr>
      <t xml:space="preserve"> können zu möglichen Gesprächsprotokollen auch Telefonnummern, Ansprechpartner, Post-Adressen, E-Mail-Adressen, Internetseiten, Rechnungsübersichten oder anderes Wissenswertes zum Thema dieser Tabelle sein.  </t>
    </r>
  </si>
  <si>
    <r>
      <rPr>
        <b/>
        <sz val="12"/>
        <color indexed="21"/>
        <rFont val="Arial"/>
        <family val="2"/>
      </rPr>
      <t xml:space="preserve">Links </t>
    </r>
    <r>
      <rPr>
        <sz val="10"/>
        <color indexed="8"/>
        <rFont val="Arial"/>
        <family val="2"/>
      </rPr>
      <t>mit ( Strg + k ) können auch zu wichtigen Dokumenten in anderen Formaten von Office 365, pdf, elektronisch gespeicherte Faxe, Videosequenzen, Handybilder oder andere gesetzt werden, wenn diese über das Internet, in der Cloud oder auf Ihrem Rechner erreichbar gespeichert sind.</t>
    </r>
  </si>
  <si>
    <t xml:space="preserve">Sie können alle Hilfsmittel von Excel einsetzen um Einträge zu strukturieren wie z.B. Füllfarbe aber auch Formate und Formeln … Ebenso können Sie Funktionen aus / Einfügen / nutzen, wo es Sinn macht. </t>
  </si>
  <si>
    <t>Über / Start / Format / Einblenden / Zeilen einblenden / können bis 60 Zeilen eingeblendet werden.</t>
  </si>
  <si>
    <t>Über / Start / Format / Einblenden / Blatt einblenden / kann man die passenden Notizblätter dazu einblenden.</t>
  </si>
  <si>
    <t>Dialyse</t>
  </si>
  <si>
    <t>Hotel / Gaststätten</t>
  </si>
  <si>
    <t>Vereine</t>
  </si>
  <si>
    <t>Beispiel für Zentrale</t>
  </si>
  <si>
    <t>Beispiel für Notizblatt</t>
  </si>
  <si>
    <t>Akustiker</t>
  </si>
  <si>
    <t>Medizinischer Dienst MDK</t>
  </si>
  <si>
    <t>Dr. Maier Tel 123456</t>
  </si>
  <si>
    <t>Frau Meier freitags 14 Uhr</t>
  </si>
  <si>
    <t>Pflege-Organizer</t>
  </si>
  <si>
    <r>
      <t>von Au</t>
    </r>
    <r>
      <rPr>
        <sz val="16"/>
        <color indexed="10"/>
        <rFont val="Arial"/>
        <family val="2"/>
      </rPr>
      <t>vis</t>
    </r>
    <r>
      <rPr>
        <sz val="16"/>
        <color indexed="55"/>
        <rFont val="Arial"/>
        <family val="2"/>
      </rPr>
      <t>ta</t>
    </r>
  </si>
  <si>
    <t>Internationaler Frauentag</t>
  </si>
  <si>
    <t>Friedensfest Augsburg</t>
  </si>
  <si>
    <t>Weltkindertag</t>
  </si>
  <si>
    <t>Mariä Empfängnis</t>
  </si>
  <si>
    <t>Monat</t>
  </si>
  <si>
    <t>Tag</t>
  </si>
  <si>
    <t>2024 &gt;&gt;&gt;</t>
  </si>
  <si>
    <t>Nimm Auvista - Digitaler Zeitplaner 2023</t>
  </si>
  <si>
    <t>Silvester</t>
  </si>
  <si>
    <r>
      <t>Au</t>
    </r>
    <r>
      <rPr>
        <b/>
        <sz val="16"/>
        <color indexed="10"/>
        <rFont val="Calibri"/>
        <family val="2"/>
      </rPr>
      <t>vis</t>
    </r>
    <r>
      <rPr>
        <b/>
        <sz val="16"/>
        <rFont val="Calibri"/>
        <family val="2"/>
      </rPr>
      <t>ta - Januar 20</t>
    </r>
    <r>
      <rPr>
        <b/>
        <sz val="16"/>
        <color indexed="10"/>
        <rFont val="Calibri"/>
        <family val="2"/>
      </rPr>
      <t>24</t>
    </r>
  </si>
  <si>
    <r>
      <t>Au</t>
    </r>
    <r>
      <rPr>
        <b/>
        <sz val="16"/>
        <color indexed="10"/>
        <rFont val="Calibri"/>
        <family val="2"/>
      </rPr>
      <t>vis</t>
    </r>
    <r>
      <rPr>
        <b/>
        <sz val="16"/>
        <rFont val="Calibri"/>
        <family val="2"/>
      </rPr>
      <t>ta - Februar 20</t>
    </r>
    <r>
      <rPr>
        <b/>
        <sz val="16"/>
        <color indexed="10"/>
        <rFont val="Calibri"/>
        <family val="2"/>
      </rPr>
      <t>24</t>
    </r>
  </si>
  <si>
    <r>
      <t>Au</t>
    </r>
    <r>
      <rPr>
        <b/>
        <sz val="16"/>
        <color indexed="10"/>
        <rFont val="Calibri"/>
        <family val="2"/>
      </rPr>
      <t>vis</t>
    </r>
    <r>
      <rPr>
        <b/>
        <sz val="16"/>
        <rFont val="Calibri"/>
        <family val="2"/>
      </rPr>
      <t>ta - März 20</t>
    </r>
    <r>
      <rPr>
        <b/>
        <sz val="16"/>
        <color indexed="10"/>
        <rFont val="Calibri"/>
        <family val="2"/>
      </rPr>
      <t>24</t>
    </r>
  </si>
  <si>
    <r>
      <t>Au</t>
    </r>
    <r>
      <rPr>
        <b/>
        <sz val="16"/>
        <color indexed="10"/>
        <rFont val="Calibri"/>
        <family val="2"/>
      </rPr>
      <t>vis</t>
    </r>
    <r>
      <rPr>
        <b/>
        <sz val="16"/>
        <rFont val="Calibri"/>
        <family val="2"/>
      </rPr>
      <t>ta - April 20</t>
    </r>
    <r>
      <rPr>
        <b/>
        <sz val="16"/>
        <color indexed="10"/>
        <rFont val="Calibri"/>
        <family val="2"/>
      </rPr>
      <t>24</t>
    </r>
  </si>
  <si>
    <r>
      <t>Au</t>
    </r>
    <r>
      <rPr>
        <b/>
        <sz val="16"/>
        <color indexed="10"/>
        <rFont val="Calibri"/>
        <family val="2"/>
      </rPr>
      <t>vis</t>
    </r>
    <r>
      <rPr>
        <b/>
        <sz val="16"/>
        <rFont val="Calibri"/>
        <family val="2"/>
      </rPr>
      <t>ta - Mai 20</t>
    </r>
    <r>
      <rPr>
        <b/>
        <sz val="16"/>
        <color indexed="10"/>
        <rFont val="Calibri"/>
        <family val="2"/>
      </rPr>
      <t>24</t>
    </r>
  </si>
  <si>
    <r>
      <t>Au</t>
    </r>
    <r>
      <rPr>
        <b/>
        <sz val="16"/>
        <color indexed="10"/>
        <rFont val="Calibri"/>
        <family val="2"/>
      </rPr>
      <t>vis</t>
    </r>
    <r>
      <rPr>
        <b/>
        <sz val="16"/>
        <rFont val="Calibri"/>
        <family val="2"/>
      </rPr>
      <t>ta - Juni 20</t>
    </r>
    <r>
      <rPr>
        <b/>
        <sz val="16"/>
        <color indexed="10"/>
        <rFont val="Calibri"/>
        <family val="2"/>
      </rPr>
      <t>24</t>
    </r>
  </si>
  <si>
    <r>
      <t>Au</t>
    </r>
    <r>
      <rPr>
        <b/>
        <sz val="16"/>
        <color indexed="10"/>
        <rFont val="Calibri"/>
        <family val="2"/>
      </rPr>
      <t>vis</t>
    </r>
    <r>
      <rPr>
        <b/>
        <sz val="16"/>
        <rFont val="Calibri"/>
        <family val="2"/>
      </rPr>
      <t>ta - Juli 20</t>
    </r>
    <r>
      <rPr>
        <b/>
        <sz val="16"/>
        <color indexed="10"/>
        <rFont val="Calibri"/>
        <family val="2"/>
      </rPr>
      <t>24</t>
    </r>
  </si>
  <si>
    <t>2025 &gt;&gt;&gt;</t>
  </si>
  <si>
    <r>
      <t>Au</t>
    </r>
    <r>
      <rPr>
        <b/>
        <sz val="16"/>
        <color indexed="10"/>
        <rFont val="Calibri"/>
        <family val="2"/>
      </rPr>
      <t>vis</t>
    </r>
    <r>
      <rPr>
        <b/>
        <sz val="16"/>
        <rFont val="Calibri"/>
        <family val="2"/>
      </rPr>
      <t>ta - August 20</t>
    </r>
    <r>
      <rPr>
        <b/>
        <sz val="16"/>
        <color indexed="10"/>
        <rFont val="Calibri"/>
        <family val="2"/>
      </rPr>
      <t>24</t>
    </r>
  </si>
  <si>
    <r>
      <t>Au</t>
    </r>
    <r>
      <rPr>
        <b/>
        <sz val="16"/>
        <color indexed="10"/>
        <rFont val="Calibri"/>
        <family val="2"/>
      </rPr>
      <t>vis</t>
    </r>
    <r>
      <rPr>
        <b/>
        <sz val="16"/>
        <rFont val="Calibri"/>
        <family val="2"/>
      </rPr>
      <t>ta - September 20</t>
    </r>
    <r>
      <rPr>
        <b/>
        <sz val="16"/>
        <color indexed="10"/>
        <rFont val="Calibri"/>
        <family val="2"/>
      </rPr>
      <t>24</t>
    </r>
  </si>
  <si>
    <r>
      <t>Au</t>
    </r>
    <r>
      <rPr>
        <b/>
        <sz val="16"/>
        <color indexed="10"/>
        <rFont val="Calibri"/>
        <family val="2"/>
      </rPr>
      <t>vis</t>
    </r>
    <r>
      <rPr>
        <b/>
        <sz val="16"/>
        <rFont val="Calibri"/>
        <family val="2"/>
      </rPr>
      <t>ta - Oktober 20</t>
    </r>
    <r>
      <rPr>
        <b/>
        <sz val="16"/>
        <color indexed="10"/>
        <rFont val="Calibri"/>
        <family val="2"/>
      </rPr>
      <t>24</t>
    </r>
  </si>
  <si>
    <r>
      <t>Au</t>
    </r>
    <r>
      <rPr>
        <b/>
        <sz val="16"/>
        <color indexed="10"/>
        <rFont val="Calibri"/>
        <family val="2"/>
      </rPr>
      <t>vis</t>
    </r>
    <r>
      <rPr>
        <b/>
        <sz val="16"/>
        <rFont val="Calibri"/>
        <family val="2"/>
      </rPr>
      <t>ta - November 20</t>
    </r>
    <r>
      <rPr>
        <b/>
        <sz val="16"/>
        <color indexed="10"/>
        <rFont val="Calibri"/>
        <family val="2"/>
      </rPr>
      <t>24</t>
    </r>
  </si>
  <si>
    <r>
      <t>Au</t>
    </r>
    <r>
      <rPr>
        <b/>
        <sz val="16"/>
        <color indexed="10"/>
        <rFont val="Calibri"/>
        <family val="2"/>
      </rPr>
      <t>vis</t>
    </r>
    <r>
      <rPr>
        <b/>
        <sz val="16"/>
        <rFont val="Calibri"/>
        <family val="2"/>
      </rPr>
      <t>ta - Dezember 20</t>
    </r>
    <r>
      <rPr>
        <b/>
        <sz val="16"/>
        <color indexed="10"/>
        <rFont val="Calibri"/>
        <family val="2"/>
      </rPr>
      <t>24</t>
    </r>
  </si>
  <si>
    <r>
      <t>Au</t>
    </r>
    <r>
      <rPr>
        <b/>
        <sz val="16"/>
        <color indexed="10"/>
        <rFont val="Calibri"/>
        <family val="2"/>
      </rPr>
      <t>vis</t>
    </r>
    <r>
      <rPr>
        <b/>
        <sz val="16"/>
        <rFont val="Calibri"/>
        <family val="2"/>
      </rPr>
      <t>ta - Januar 20</t>
    </r>
    <r>
      <rPr>
        <b/>
        <sz val="16"/>
        <color indexed="10"/>
        <rFont val="Calibri"/>
        <family val="2"/>
      </rPr>
      <t>25</t>
    </r>
  </si>
  <si>
    <r>
      <t>Au</t>
    </r>
    <r>
      <rPr>
        <b/>
        <sz val="16"/>
        <color indexed="10"/>
        <rFont val="Calibri"/>
        <family val="2"/>
      </rPr>
      <t>vis</t>
    </r>
    <r>
      <rPr>
        <b/>
        <sz val="16"/>
        <rFont val="Calibri"/>
        <family val="2"/>
      </rPr>
      <t>ta - Februar 20</t>
    </r>
    <r>
      <rPr>
        <b/>
        <sz val="16"/>
        <color indexed="10"/>
        <rFont val="Calibri"/>
        <family val="2"/>
      </rPr>
      <t>25</t>
    </r>
  </si>
  <si>
    <r>
      <t>Au</t>
    </r>
    <r>
      <rPr>
        <b/>
        <sz val="16"/>
        <color indexed="10"/>
        <rFont val="Calibri"/>
        <family val="2"/>
      </rPr>
      <t>vis</t>
    </r>
    <r>
      <rPr>
        <b/>
        <sz val="16"/>
        <rFont val="Calibri"/>
        <family val="2"/>
      </rPr>
      <t>ta - März 20</t>
    </r>
    <r>
      <rPr>
        <b/>
        <sz val="16"/>
        <color indexed="10"/>
        <rFont val="Calibri"/>
        <family val="2"/>
      </rPr>
      <t>25</t>
    </r>
  </si>
  <si>
    <r>
      <t>Au</t>
    </r>
    <r>
      <rPr>
        <b/>
        <sz val="16"/>
        <color indexed="10"/>
        <rFont val="Calibri"/>
        <family val="2"/>
      </rPr>
      <t>vis</t>
    </r>
    <r>
      <rPr>
        <b/>
        <sz val="16"/>
        <rFont val="Calibri"/>
        <family val="2"/>
      </rPr>
      <t>ta - April 20</t>
    </r>
    <r>
      <rPr>
        <b/>
        <sz val="16"/>
        <color indexed="10"/>
        <rFont val="Calibri"/>
        <family val="2"/>
      </rPr>
      <t>25</t>
    </r>
  </si>
  <si>
    <r>
      <t>Au</t>
    </r>
    <r>
      <rPr>
        <b/>
        <sz val="16"/>
        <color indexed="10"/>
        <rFont val="Calibri"/>
        <family val="2"/>
      </rPr>
      <t>vis</t>
    </r>
    <r>
      <rPr>
        <b/>
        <sz val="16"/>
        <rFont val="Calibri"/>
        <family val="2"/>
      </rPr>
      <t>ta - Mai 20</t>
    </r>
    <r>
      <rPr>
        <b/>
        <sz val="16"/>
        <color indexed="10"/>
        <rFont val="Calibri"/>
        <family val="2"/>
      </rPr>
      <t>25</t>
    </r>
  </si>
  <si>
    <r>
      <t>Au</t>
    </r>
    <r>
      <rPr>
        <b/>
        <sz val="16"/>
        <color indexed="10"/>
        <rFont val="Calibri"/>
        <family val="2"/>
      </rPr>
      <t>vis</t>
    </r>
    <r>
      <rPr>
        <b/>
        <sz val="16"/>
        <rFont val="Calibri"/>
        <family val="2"/>
      </rPr>
      <t>ta - Juni 20</t>
    </r>
    <r>
      <rPr>
        <b/>
        <sz val="16"/>
        <color indexed="10"/>
        <rFont val="Calibri"/>
        <family val="2"/>
      </rPr>
      <t>25</t>
    </r>
  </si>
  <si>
    <t>Pfingsten</t>
  </si>
  <si>
    <r>
      <t>Au</t>
    </r>
    <r>
      <rPr>
        <b/>
        <sz val="16"/>
        <color indexed="10"/>
        <rFont val="Calibri"/>
        <family val="2"/>
      </rPr>
      <t>vis</t>
    </r>
    <r>
      <rPr>
        <b/>
        <sz val="16"/>
        <rFont val="Calibri"/>
        <family val="2"/>
      </rPr>
      <t>ta - Juli 20</t>
    </r>
    <r>
      <rPr>
        <b/>
        <sz val="16"/>
        <color indexed="10"/>
        <rFont val="Calibri"/>
        <family val="2"/>
      </rPr>
      <t>25</t>
    </r>
  </si>
  <si>
    <t>Nimm Auvista - Digitale Zeitplaner 2025</t>
  </si>
  <si>
    <t>Termine 2024</t>
  </si>
  <si>
    <t>Weitere Übersichten finden Sie in  "Digitale Zeitplaner 2026" von Auvista.</t>
  </si>
  <si>
    <r>
      <t>Au</t>
    </r>
    <r>
      <rPr>
        <b/>
        <sz val="16"/>
        <color indexed="10"/>
        <rFont val="Calibri"/>
        <family val="2"/>
      </rPr>
      <t>vis</t>
    </r>
    <r>
      <rPr>
        <b/>
        <sz val="16"/>
        <rFont val="Calibri"/>
        <family val="2"/>
      </rPr>
      <t>ta - August 20</t>
    </r>
    <r>
      <rPr>
        <b/>
        <sz val="16"/>
        <color indexed="10"/>
        <rFont val="Calibri"/>
        <family val="2"/>
      </rPr>
      <t>25</t>
    </r>
  </si>
  <si>
    <r>
      <t>Au</t>
    </r>
    <r>
      <rPr>
        <b/>
        <sz val="16"/>
        <color indexed="10"/>
        <rFont val="Calibri"/>
        <family val="2"/>
      </rPr>
      <t>vis</t>
    </r>
    <r>
      <rPr>
        <b/>
        <sz val="16"/>
        <rFont val="Calibri"/>
        <family val="2"/>
      </rPr>
      <t>ta - September 20</t>
    </r>
    <r>
      <rPr>
        <b/>
        <sz val="16"/>
        <color indexed="10"/>
        <rFont val="Calibri"/>
        <family val="2"/>
      </rPr>
      <t>25</t>
    </r>
  </si>
  <si>
    <r>
      <t>Au</t>
    </r>
    <r>
      <rPr>
        <b/>
        <sz val="16"/>
        <color indexed="10"/>
        <rFont val="Calibri"/>
        <family val="2"/>
      </rPr>
      <t>vis</t>
    </r>
    <r>
      <rPr>
        <b/>
        <sz val="16"/>
        <rFont val="Calibri"/>
        <family val="2"/>
      </rPr>
      <t>ta - Oktober 20</t>
    </r>
    <r>
      <rPr>
        <b/>
        <sz val="16"/>
        <color indexed="10"/>
        <rFont val="Calibri"/>
        <family val="2"/>
      </rPr>
      <t>25</t>
    </r>
  </si>
  <si>
    <r>
      <t>Au</t>
    </r>
    <r>
      <rPr>
        <b/>
        <sz val="16"/>
        <color indexed="10"/>
        <rFont val="Calibri"/>
        <family val="2"/>
      </rPr>
      <t>vis</t>
    </r>
    <r>
      <rPr>
        <b/>
        <sz val="16"/>
        <rFont val="Calibri"/>
        <family val="2"/>
      </rPr>
      <t>ta - November 20</t>
    </r>
    <r>
      <rPr>
        <b/>
        <sz val="16"/>
        <color indexed="10"/>
        <rFont val="Calibri"/>
        <family val="2"/>
      </rPr>
      <t>25</t>
    </r>
  </si>
  <si>
    <r>
      <t>Au</t>
    </r>
    <r>
      <rPr>
        <b/>
        <sz val="16"/>
        <color indexed="10"/>
        <rFont val="Calibri"/>
        <family val="2"/>
      </rPr>
      <t>vis</t>
    </r>
    <r>
      <rPr>
        <b/>
        <sz val="16"/>
        <rFont val="Calibri"/>
        <family val="2"/>
      </rPr>
      <t>ta - Dezember 20</t>
    </r>
    <r>
      <rPr>
        <b/>
        <sz val="16"/>
        <color indexed="10"/>
        <rFont val="Calibri"/>
        <family val="2"/>
      </rPr>
      <t>25</t>
    </r>
  </si>
  <si>
    <r>
      <t>Au</t>
    </r>
    <r>
      <rPr>
        <b/>
        <sz val="16"/>
        <color indexed="10"/>
        <rFont val="Calibri"/>
        <family val="2"/>
      </rPr>
      <t>vis</t>
    </r>
    <r>
      <rPr>
        <b/>
        <sz val="16"/>
        <rFont val="Calibri"/>
        <family val="2"/>
      </rPr>
      <t>ta - Januar 20</t>
    </r>
    <r>
      <rPr>
        <b/>
        <sz val="16"/>
        <color indexed="10"/>
        <rFont val="Calibri"/>
        <family val="2"/>
      </rPr>
      <t>26</t>
    </r>
  </si>
  <si>
    <r>
      <t>Au</t>
    </r>
    <r>
      <rPr>
        <b/>
        <sz val="16"/>
        <color indexed="10"/>
        <rFont val="Calibri"/>
        <family val="2"/>
      </rPr>
      <t>vis</t>
    </r>
    <r>
      <rPr>
        <b/>
        <sz val="16"/>
        <rFont val="Calibri"/>
        <family val="2"/>
      </rPr>
      <t>ta - Februar 20</t>
    </r>
    <r>
      <rPr>
        <b/>
        <sz val="16"/>
        <color indexed="10"/>
        <rFont val="Calibri"/>
        <family val="2"/>
      </rPr>
      <t>26</t>
    </r>
  </si>
  <si>
    <r>
      <t>Au</t>
    </r>
    <r>
      <rPr>
        <b/>
        <sz val="16"/>
        <color indexed="10"/>
        <rFont val="Calibri"/>
        <family val="2"/>
      </rPr>
      <t>vis</t>
    </r>
    <r>
      <rPr>
        <b/>
        <sz val="16"/>
        <rFont val="Calibri"/>
        <family val="2"/>
      </rPr>
      <t>ta - März 20</t>
    </r>
    <r>
      <rPr>
        <b/>
        <sz val="16"/>
        <color indexed="10"/>
        <rFont val="Calibri"/>
        <family val="2"/>
      </rPr>
      <t>26</t>
    </r>
  </si>
  <si>
    <r>
      <t>Au</t>
    </r>
    <r>
      <rPr>
        <b/>
        <sz val="16"/>
        <color indexed="10"/>
        <rFont val="Calibri"/>
        <family val="2"/>
      </rPr>
      <t>vis</t>
    </r>
    <r>
      <rPr>
        <b/>
        <sz val="16"/>
        <rFont val="Calibri"/>
        <family val="2"/>
      </rPr>
      <t>ta - April 20</t>
    </r>
    <r>
      <rPr>
        <b/>
        <sz val="16"/>
        <color indexed="10"/>
        <rFont val="Calibri"/>
        <family val="2"/>
      </rPr>
      <t>26</t>
    </r>
  </si>
  <si>
    <r>
      <t>Au</t>
    </r>
    <r>
      <rPr>
        <b/>
        <sz val="16"/>
        <color indexed="10"/>
        <rFont val="Calibri"/>
        <family val="2"/>
      </rPr>
      <t>vis</t>
    </r>
    <r>
      <rPr>
        <b/>
        <sz val="16"/>
        <rFont val="Calibri"/>
        <family val="2"/>
      </rPr>
      <t>ta - Mai 20</t>
    </r>
    <r>
      <rPr>
        <b/>
        <sz val="16"/>
        <color indexed="10"/>
        <rFont val="Calibri"/>
        <family val="2"/>
      </rPr>
      <t>26</t>
    </r>
  </si>
  <si>
    <r>
      <t>Au</t>
    </r>
    <r>
      <rPr>
        <b/>
        <sz val="16"/>
        <color indexed="10"/>
        <rFont val="Calibri"/>
        <family val="2"/>
      </rPr>
      <t>vis</t>
    </r>
    <r>
      <rPr>
        <b/>
        <sz val="16"/>
        <rFont val="Calibri"/>
        <family val="2"/>
      </rPr>
      <t>ta - Juni 20</t>
    </r>
    <r>
      <rPr>
        <b/>
        <sz val="16"/>
        <color indexed="10"/>
        <rFont val="Calibri"/>
        <family val="2"/>
      </rPr>
      <t>26</t>
    </r>
  </si>
  <si>
    <r>
      <t>Au</t>
    </r>
    <r>
      <rPr>
        <b/>
        <sz val="16"/>
        <color indexed="10"/>
        <rFont val="Calibri"/>
        <family val="2"/>
      </rPr>
      <t>vis</t>
    </r>
    <r>
      <rPr>
        <b/>
        <sz val="16"/>
        <rFont val="Calibri"/>
        <family val="2"/>
      </rPr>
      <t>ta - Juli 20</t>
    </r>
    <r>
      <rPr>
        <b/>
        <sz val="16"/>
        <color indexed="10"/>
        <rFont val="Calibri"/>
        <family val="2"/>
      </rPr>
      <t>26</t>
    </r>
  </si>
  <si>
    <t>2026 &gt;&gt;&gt;</t>
  </si>
  <si>
    <t>Termine Jan25 bis Jul26</t>
  </si>
  <si>
    <t>Auvista Software Verlag</t>
  </si>
  <si>
    <r>
      <t>https://www.Au</t>
    </r>
    <r>
      <rPr>
        <sz val="10"/>
        <color indexed="10"/>
        <rFont val="Calibri"/>
        <family val="2"/>
      </rPr>
      <t>vis</t>
    </r>
    <r>
      <rPr>
        <sz val="10"/>
        <color indexed="8"/>
        <rFont val="Calibri"/>
        <family val="2"/>
      </rPr>
      <t>ta.de</t>
    </r>
  </si>
  <si>
    <r>
      <t>info@Au</t>
    </r>
    <r>
      <rPr>
        <u/>
        <sz val="10"/>
        <color indexed="10"/>
        <rFont val="Calibri"/>
        <family val="2"/>
      </rPr>
      <t>vis</t>
    </r>
    <r>
      <rPr>
        <u/>
        <sz val="10"/>
        <color indexed="8"/>
        <rFont val="Calibri"/>
        <family val="2"/>
      </rPr>
      <t>ta.de</t>
    </r>
  </si>
  <si>
    <t>ist ohne schriftliche Zustimmung des Auvista Software Verlages unzulässig</t>
  </si>
  <si>
    <t>Copyright © Auvista Fachverlag für Microsoft Excel, München 2025</t>
  </si>
  <si>
    <t xml:space="preserve">   mit Zugriff auf alle Formeln und Formate, erweiterbar, integrierbar und kann mit eigenen Kennwörtern geschützt werden.</t>
  </si>
  <si>
    <t xml:space="preserve">   Diese kostenlose Gratis-Datei ist zum Testen geschützt. Die bei uns erwerbbare Originaldatei ist bei Erwerb ungeschützt</t>
  </si>
  <si>
    <t>Nimm Auvista - Excel-Anwendungen.de</t>
  </si>
  <si>
    <t>Die aktuelle, erwerbbare Organizer-Version</t>
  </si>
  <si>
    <t>enthält diesen Kalender bis Juli 2027.</t>
  </si>
  <si>
    <t>Die aktuelle, erwerbbare Organizer-Version enthält diesen Kalender bis Juli 2027.</t>
  </si>
  <si>
    <t>Name hier eintragen</t>
  </si>
  <si>
    <t>Marta Müller, Beispiel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</si>
</sst>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ddd\ dd/mm/yyyy"/>
    <numFmt numFmtId="165" formatCode="dd/mm"/>
    <numFmt numFmtId="166" formatCode="dd/mm/"/>
    <numFmt numFmtId="167" formatCode="yyyy"/>
    <numFmt numFmtId="168" formatCode="[h]:mm"/>
    <numFmt numFmtId="169" formatCode="#,##0.00_ ;[Red]\-#,##0.00\ "/>
    <numFmt numFmtId="170" formatCode="ddd"/>
    <numFmt numFmtId="171" formatCode="mmm\ yyyy"/>
    <numFmt numFmtId="172" formatCode="mmm"/>
    <numFmt numFmtId="173" formatCode="mmmm\ yyyy"/>
    <numFmt numFmtId="174" formatCode="d"/>
  </numFmts>
  <fonts count="80" x14ac:knownFonts="1">
    <font>
      <sz val="11"/>
      <color theme="1"/>
      <name val="Arial"/>
      <family val="2"/>
    </font>
    <font>
      <sz val="10"/>
      <name val="Times New Roman"/>
      <family val="1"/>
    </font>
    <font>
      <sz val="10"/>
      <color indexed="8"/>
      <name val="Arial"/>
      <family val="2"/>
    </font>
    <font>
      <sz val="10"/>
      <name val="Arial"/>
      <family val="2"/>
    </font>
    <font>
      <b/>
      <sz val="8"/>
      <color indexed="43"/>
      <name val="Arial"/>
      <family val="2"/>
    </font>
    <font>
      <u/>
      <sz val="10.3"/>
      <color indexed="12"/>
      <name val="Times New Roman"/>
      <family val="1"/>
    </font>
    <font>
      <sz val="10"/>
      <color indexed="10"/>
      <name val="Courier New"/>
      <family val="3"/>
    </font>
    <font>
      <sz val="1"/>
      <color indexed="43"/>
      <name val="Arial"/>
      <family val="2"/>
    </font>
    <font>
      <sz val="10"/>
      <color indexed="10"/>
      <name val="Arial"/>
      <family val="2"/>
    </font>
    <font>
      <b/>
      <sz val="10"/>
      <color indexed="10"/>
      <name val="Times New Roman"/>
      <family val="1"/>
    </font>
    <font>
      <i/>
      <sz val="10"/>
      <name val="Arial"/>
      <family val="2"/>
    </font>
    <font>
      <b/>
      <i/>
      <sz val="10"/>
      <color indexed="10"/>
      <name val="Arial"/>
      <family val="2"/>
    </font>
    <font>
      <b/>
      <sz val="10"/>
      <color indexed="9"/>
      <name val="Arial"/>
      <family val="2"/>
    </font>
    <font>
      <b/>
      <sz val="10"/>
      <color indexed="81"/>
      <name val="Arial"/>
      <family val="2"/>
    </font>
    <font>
      <sz val="10"/>
      <color indexed="81"/>
      <name val="Arial"/>
      <family val="2"/>
    </font>
    <font>
      <sz val="8"/>
      <name val="Arial"/>
      <family val="2"/>
    </font>
    <font>
      <u/>
      <sz val="10.3"/>
      <color indexed="12"/>
      <name val="Arial"/>
      <family val="2"/>
    </font>
    <font>
      <u val="doubleAccounting"/>
      <sz val="10"/>
      <name val="Arial"/>
      <family val="2"/>
    </font>
    <font>
      <sz val="10"/>
      <color indexed="17"/>
      <name val="Arial"/>
      <family val="2"/>
    </font>
    <font>
      <b/>
      <sz val="10"/>
      <color indexed="17"/>
      <name val="Arial"/>
      <family val="2"/>
    </font>
    <font>
      <sz val="11"/>
      <color indexed="37"/>
      <name val="Arial"/>
      <family val="2"/>
    </font>
    <font>
      <sz val="10"/>
      <color indexed="16"/>
      <name val="Arial"/>
      <family val="2"/>
    </font>
    <font>
      <b/>
      <sz val="12"/>
      <color indexed="81"/>
      <name val="Arial"/>
      <family val="2"/>
    </font>
    <font>
      <sz val="12"/>
      <color indexed="81"/>
      <name val="Arial"/>
      <family val="2"/>
    </font>
    <font>
      <b/>
      <sz val="10"/>
      <color indexed="40"/>
      <name val="Arial"/>
      <family val="2"/>
    </font>
    <font>
      <b/>
      <sz val="10"/>
      <color indexed="10"/>
      <name val="Arial"/>
      <family val="2"/>
    </font>
    <font>
      <sz val="9"/>
      <color indexed="10"/>
      <name val="Courier New"/>
      <family val="3"/>
    </font>
    <font>
      <sz val="11"/>
      <name val="Arial"/>
      <family val="2"/>
    </font>
    <font>
      <sz val="10"/>
      <color indexed="55"/>
      <name val="Arial"/>
      <family val="2"/>
    </font>
    <font>
      <b/>
      <sz val="10"/>
      <color indexed="21"/>
      <name val="Arial"/>
      <family val="2"/>
    </font>
    <font>
      <b/>
      <sz val="12"/>
      <color indexed="21"/>
      <name val="Arial"/>
      <family val="2"/>
    </font>
    <font>
      <b/>
      <sz val="14"/>
      <color indexed="10"/>
      <name val="Arial"/>
      <family val="2"/>
    </font>
    <font>
      <sz val="11"/>
      <color indexed="49"/>
      <name val="Arial"/>
      <family val="2"/>
    </font>
    <font>
      <sz val="16"/>
      <color indexed="55"/>
      <name val="Arial"/>
      <family val="2"/>
    </font>
    <font>
      <sz val="16"/>
      <color indexed="10"/>
      <name val="Arial"/>
      <family val="2"/>
    </font>
    <font>
      <sz val="10"/>
      <name val="Arial"/>
    </font>
    <font>
      <b/>
      <sz val="16"/>
      <name val="Calibri"/>
      <family val="2"/>
    </font>
    <font>
      <b/>
      <sz val="16"/>
      <color indexed="10"/>
      <name val="Calibri"/>
      <family val="2"/>
    </font>
    <font>
      <sz val="10"/>
      <color indexed="8"/>
      <name val="Calibri"/>
      <family val="2"/>
    </font>
    <font>
      <sz val="10"/>
      <color indexed="10"/>
      <name val="Calibri"/>
      <family val="2"/>
    </font>
    <font>
      <u/>
      <sz val="10"/>
      <color indexed="10"/>
      <name val="Calibri"/>
      <family val="2"/>
    </font>
    <font>
      <u/>
      <sz val="10"/>
      <color indexed="8"/>
      <name val="Calibri"/>
      <family val="2"/>
    </font>
    <font>
      <b/>
      <sz val="11"/>
      <color theme="0"/>
      <name val="Arial"/>
      <family val="2"/>
    </font>
    <font>
      <sz val="1"/>
      <color theme="0" tint="-4.9989318521683403E-2"/>
      <name val="Arial"/>
      <family val="2"/>
    </font>
    <font>
      <sz val="10"/>
      <color theme="1"/>
      <name val="Arial"/>
      <family val="2"/>
    </font>
    <font>
      <b/>
      <sz val="10"/>
      <color rgb="FF33CCFF"/>
      <name val="Arial"/>
      <family val="2"/>
    </font>
    <font>
      <b/>
      <sz val="10"/>
      <color rgb="FFFF0000"/>
      <name val="Arial"/>
      <family val="2"/>
    </font>
    <font>
      <b/>
      <sz val="10"/>
      <color theme="0"/>
      <name val="Arial"/>
      <family val="2"/>
    </font>
    <font>
      <sz val="10"/>
      <color theme="0" tint="-0.249977111117893"/>
      <name val="Arial"/>
      <family val="2"/>
    </font>
    <font>
      <sz val="10"/>
      <color theme="0" tint="-4.9989318521683403E-2"/>
      <name val="Arial"/>
      <family val="2"/>
    </font>
    <font>
      <b/>
      <sz val="10"/>
      <color theme="8" tint="-0.499984740745262"/>
      <name val="Arial"/>
      <family val="2"/>
    </font>
    <font>
      <sz val="10"/>
      <color theme="8" tint="-0.499984740745262"/>
      <name val="Arial"/>
      <family val="2"/>
    </font>
    <font>
      <sz val="16"/>
      <color theme="8" tint="-0.499984740745262"/>
      <name val="Arial"/>
      <family val="2"/>
    </font>
    <font>
      <sz val="14"/>
      <color theme="8" tint="-0.499984740745262"/>
      <name val="Arial"/>
      <family val="2"/>
    </font>
    <font>
      <sz val="10"/>
      <color rgb="FFFF0000"/>
      <name val="Arial"/>
      <family val="2"/>
    </font>
    <font>
      <sz val="1"/>
      <color theme="0"/>
      <name val="Calibri"/>
      <family val="2"/>
      <scheme val="minor"/>
    </font>
    <font>
      <sz val="8"/>
      <name val="Calibri"/>
      <family val="2"/>
      <scheme val="minor"/>
    </font>
    <font>
      <sz val="8"/>
      <color indexed="8"/>
      <name val="Calibri"/>
      <family val="2"/>
      <scheme val="minor"/>
    </font>
    <font>
      <u/>
      <sz val="8"/>
      <color indexed="23"/>
      <name val="Calibri"/>
      <family val="2"/>
      <scheme val="minor"/>
    </font>
    <font>
      <b/>
      <sz val="8"/>
      <color theme="5" tint="-0.249977111117893"/>
      <name val="Calibri"/>
      <family val="2"/>
      <scheme val="minor"/>
    </font>
    <font>
      <sz val="10"/>
      <name val="Calibri"/>
      <family val="2"/>
      <scheme val="minor"/>
    </font>
    <font>
      <sz val="10"/>
      <color indexed="63"/>
      <name val="Calibri"/>
      <family val="2"/>
      <scheme val="minor"/>
    </font>
    <font>
      <sz val="10"/>
      <color indexed="60"/>
      <name val="Calibri"/>
      <family val="2"/>
      <scheme val="minor"/>
    </font>
    <font>
      <sz val="8"/>
      <color theme="5" tint="-0.249977111117893"/>
      <name val="Calibri"/>
      <family val="2"/>
      <scheme val="minor"/>
    </font>
    <font>
      <sz val="10"/>
      <color theme="1"/>
      <name val="Calibri"/>
      <family val="2"/>
      <scheme val="minor"/>
    </font>
    <font>
      <sz val="11"/>
      <color theme="1"/>
      <name val="Calibri"/>
      <family val="2"/>
      <scheme val="minor"/>
    </font>
    <font>
      <sz val="10"/>
      <color theme="8" tint="-0.499984740745262"/>
      <name val="Calibri"/>
      <family val="2"/>
      <scheme val="minor"/>
    </font>
    <font>
      <sz val="1"/>
      <color indexed="9"/>
      <name val="Calibri"/>
      <family val="2"/>
      <scheme val="minor"/>
    </font>
    <font>
      <sz val="10"/>
      <color theme="5" tint="-0.249977111117893"/>
      <name val="Calibri"/>
      <family val="2"/>
      <scheme val="minor"/>
    </font>
    <font>
      <b/>
      <sz val="16"/>
      <name val="Calibri"/>
      <family val="2"/>
      <scheme val="minor"/>
    </font>
    <font>
      <sz val="10"/>
      <color theme="8" tint="-0.249977111117893"/>
      <name val="Arial"/>
      <family val="2"/>
    </font>
    <font>
      <sz val="1"/>
      <color theme="0" tint="-4.9989318521683403E-2"/>
      <name val="Calibri"/>
      <family val="2"/>
      <scheme val="minor"/>
    </font>
    <font>
      <u/>
      <sz val="10.3"/>
      <color indexed="23"/>
      <name val="Calibri"/>
      <family val="2"/>
      <scheme val="minor"/>
    </font>
    <font>
      <sz val="6"/>
      <name val="Calibri"/>
      <family val="2"/>
      <scheme val="minor"/>
    </font>
    <font>
      <sz val="10"/>
      <color rgb="FFFFFF99"/>
      <name val="Calibri"/>
      <family val="2"/>
      <scheme val="minor"/>
    </font>
    <font>
      <u/>
      <sz val="10"/>
      <color indexed="8"/>
      <name val="Calibri"/>
      <family val="2"/>
      <scheme val="minor"/>
    </font>
    <font>
      <sz val="10"/>
      <color indexed="8"/>
      <name val="Calibri"/>
      <family val="2"/>
      <scheme val="minor"/>
    </font>
    <font>
      <sz val="12"/>
      <color rgb="FFFF0000"/>
      <name val="Calibri"/>
      <family val="2"/>
    </font>
    <font>
      <sz val="12"/>
      <color rgb="FFFF0000"/>
      <name val="Arial"/>
      <family val="2"/>
    </font>
    <font>
      <sz val="16"/>
      <color rgb="FFFF0000"/>
      <name val="Calibri"/>
      <family val="2"/>
      <scheme val="minor"/>
    </font>
  </fonts>
  <fills count="2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33CCFF"/>
        <bgColor indexed="64"/>
      </patternFill>
    </fill>
    <fill>
      <patternFill patternType="solid">
        <fgColor rgb="FFFF0000"/>
        <bgColor indexed="64"/>
      </patternFill>
    </fill>
    <fill>
      <patternFill patternType="solid">
        <fgColor theme="9" tint="0.79998168889431442"/>
        <bgColor indexed="64"/>
      </patternFill>
    </fill>
    <fill>
      <patternFill patternType="solid">
        <fgColor rgb="FFCCFF99"/>
        <bgColor indexed="64"/>
      </patternFill>
    </fill>
    <fill>
      <patternFill patternType="solid">
        <fgColor rgb="FFF0FFE1"/>
        <bgColor indexed="64"/>
      </patternFill>
    </fill>
    <fill>
      <patternFill patternType="solid">
        <fgColor rgb="FFFFFFCC"/>
        <bgColor indexed="64"/>
      </patternFill>
    </fill>
    <fill>
      <patternFill patternType="solid">
        <fgColor rgb="FFFFFF9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FFCCCC"/>
        <bgColor indexed="64"/>
      </patternFill>
    </fill>
    <fill>
      <patternFill patternType="solid">
        <fgColor rgb="FFFFCC99"/>
        <bgColor indexed="64"/>
      </patternFill>
    </fill>
    <fill>
      <patternFill patternType="solid">
        <fgColor rgb="FFEAEAEA"/>
        <bgColor indexed="64"/>
      </patternFill>
    </fill>
  </fills>
  <borders count="61">
    <border>
      <left/>
      <right/>
      <top/>
      <bottom/>
      <diagonal/>
    </border>
    <border>
      <left/>
      <right style="thin">
        <color indexed="8"/>
      </right>
      <top style="thin">
        <color indexed="8"/>
      </top>
      <bottom/>
      <diagonal/>
    </border>
    <border>
      <left/>
      <right style="thin">
        <color indexed="8"/>
      </right>
      <top/>
      <bottom/>
      <diagonal/>
    </border>
    <border>
      <left style="thin">
        <color indexed="9"/>
      </left>
      <right style="thin">
        <color indexed="23"/>
      </right>
      <top style="thin">
        <color indexed="9"/>
      </top>
      <bottom style="thin">
        <color indexed="23"/>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8"/>
      </top>
      <bottom/>
      <diagonal/>
    </border>
    <border>
      <left style="thin">
        <color indexed="8"/>
      </left>
      <right/>
      <top/>
      <bottom/>
      <diagonal/>
    </border>
    <border>
      <left style="thin">
        <color indexed="26"/>
      </left>
      <right/>
      <top style="thin">
        <color indexed="26"/>
      </top>
      <bottom/>
      <diagonal/>
    </border>
    <border>
      <left style="thin">
        <color indexed="64"/>
      </left>
      <right/>
      <top style="medium">
        <color indexed="64"/>
      </top>
      <bottom/>
      <diagonal/>
    </border>
    <border>
      <left style="thin">
        <color indexed="10"/>
      </left>
      <right style="thin">
        <color indexed="10"/>
      </right>
      <top style="thin">
        <color indexed="10"/>
      </top>
      <bottom style="thin">
        <color indexed="10"/>
      </bottom>
      <diagonal/>
    </border>
    <border>
      <left style="thin">
        <color indexed="9"/>
      </left>
      <right style="thin">
        <color indexed="23"/>
      </right>
      <top/>
      <bottom style="thin">
        <color indexed="23"/>
      </bottom>
      <diagonal/>
    </border>
    <border>
      <left style="thin">
        <color indexed="9"/>
      </left>
      <right style="thin">
        <color indexed="23"/>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8"/>
      </left>
      <right style="thin">
        <color indexed="10"/>
      </right>
      <top style="medium">
        <color indexed="64"/>
      </top>
      <bottom style="medium">
        <color indexed="64"/>
      </bottom>
      <diagonal/>
    </border>
    <border>
      <left style="thin">
        <color indexed="10"/>
      </left>
      <right style="thin">
        <color indexed="10"/>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23"/>
      </right>
      <top style="thin">
        <color indexed="9"/>
      </top>
      <bottom style="thin">
        <color indexed="23"/>
      </bottom>
      <diagonal/>
    </border>
    <border>
      <left/>
      <right/>
      <top style="thin">
        <color indexed="64"/>
      </top>
      <bottom/>
      <diagonal/>
    </border>
    <border>
      <left/>
      <right style="medium">
        <color indexed="9"/>
      </right>
      <top/>
      <bottom/>
      <diagonal/>
    </border>
    <border>
      <left style="medium">
        <color indexed="22"/>
      </left>
      <right style="medium">
        <color indexed="9"/>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indexed="9"/>
      </right>
      <top/>
      <bottom style="thin">
        <color rgb="FFC0C0C0"/>
      </bottom>
      <diagonal/>
    </border>
    <border>
      <left style="thin">
        <color theme="0" tint="-0.14996795556505021"/>
      </left>
      <right style="thin">
        <color theme="0" tint="-0.14993743705557422"/>
      </right>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6795556505021"/>
      </right>
      <top/>
      <bottom style="thin">
        <color theme="0" tint="-0.14993743705557422"/>
      </bottom>
      <diagonal/>
    </border>
    <border>
      <left style="thin">
        <color theme="0" tint="-0.14996795556505021"/>
      </left>
      <right style="thin">
        <color theme="0" tint="-0.14996795556505021"/>
      </right>
      <top/>
      <bottom style="thin">
        <color theme="0" tint="-0.14993743705557422"/>
      </bottom>
      <diagonal/>
    </border>
    <border>
      <left style="thin">
        <color theme="0" tint="-0.14996795556505021"/>
      </left>
      <right/>
      <top/>
      <bottom/>
      <diagonal/>
    </border>
    <border>
      <left style="thin">
        <color theme="8" tint="0.79998168889431442"/>
      </left>
      <right/>
      <top/>
      <bottom/>
      <diagonal/>
    </border>
    <border>
      <left/>
      <right style="thin">
        <color theme="8" tint="0.79995117038483843"/>
      </right>
      <top/>
      <bottom/>
      <diagonal/>
    </border>
    <border>
      <left style="thin">
        <color theme="0"/>
      </left>
      <right/>
      <top/>
      <bottom style="thin">
        <color indexed="64"/>
      </bottom>
      <diagonal/>
    </border>
    <border>
      <left/>
      <right style="thin">
        <color theme="0" tint="-0.14996795556505021"/>
      </right>
      <top/>
      <bottom/>
      <diagonal/>
    </border>
    <border>
      <left/>
      <right/>
      <top/>
      <bottom style="thin">
        <color rgb="FFC0C0C0"/>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tint="-0.24994659260841701"/>
      </left>
      <right/>
      <top style="thin">
        <color theme="0" tint="-0.24994659260841701"/>
      </top>
      <bottom style="thin">
        <color indexed="9"/>
      </bottom>
      <diagonal/>
    </border>
    <border>
      <left style="thin">
        <color theme="0" tint="-0.24994659260841701"/>
      </left>
      <right style="thin">
        <color theme="0" tint="-4.9989318521683403E-2"/>
      </right>
      <top style="thin">
        <color indexed="23"/>
      </top>
      <bottom style="thin">
        <color theme="0" tint="-4.9989318521683403E-2"/>
      </bottom>
      <diagonal/>
    </border>
    <border>
      <left style="thin">
        <color indexed="64"/>
      </left>
      <right/>
      <top/>
      <bottom style="thin">
        <color theme="0" tint="-0.14996795556505021"/>
      </bottom>
      <diagonal/>
    </border>
    <border>
      <left/>
      <right/>
      <top/>
      <bottom style="thin">
        <color theme="0" tint="-0.14996795556505021"/>
      </bottom>
      <diagonal/>
    </border>
    <border>
      <left style="thin">
        <color indexed="64"/>
      </left>
      <right/>
      <top style="thin">
        <color theme="0" tint="-0.14996795556505021"/>
      </top>
      <bottom/>
      <diagonal/>
    </border>
    <border>
      <left/>
      <right/>
      <top style="thin">
        <color theme="0" tint="-0.14996795556505021"/>
      </top>
      <bottom/>
      <diagonal/>
    </border>
    <border>
      <left/>
      <right style="thin">
        <color indexed="64"/>
      </right>
      <top style="thin">
        <color theme="0" tint="-0.14996795556505021"/>
      </top>
      <bottom/>
      <diagonal/>
    </border>
    <border>
      <left/>
      <right style="thin">
        <color indexed="64"/>
      </right>
      <top/>
      <bottom style="thin">
        <color theme="0" tint="-0.14996795556505021"/>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top style="thin">
        <color rgb="FFFF0000"/>
      </top>
      <bottom/>
      <diagonal/>
    </border>
    <border>
      <left/>
      <right style="thin">
        <color rgb="FFFF0000"/>
      </right>
      <top style="thin">
        <color rgb="FFFF0000"/>
      </top>
      <bottom/>
      <diagonal/>
    </border>
    <border>
      <left/>
      <right/>
      <top/>
      <bottom style="thin">
        <color rgb="FFFF0000"/>
      </bottom>
      <diagonal/>
    </border>
    <border>
      <left/>
      <right style="thin">
        <color rgb="FFFF0000"/>
      </right>
      <top/>
      <bottom style="thin">
        <color rgb="FFFF0000"/>
      </bottom>
      <diagonal/>
    </border>
    <border>
      <left style="thin">
        <color indexed="8"/>
      </left>
      <right/>
      <top style="thin">
        <color rgb="FFFF0000"/>
      </top>
      <bottom/>
      <diagonal/>
    </border>
    <border>
      <left style="thin">
        <color indexed="8"/>
      </left>
      <right/>
      <top/>
      <bottom style="thin">
        <color rgb="FFFF0000"/>
      </bottom>
      <diagonal/>
    </border>
  </borders>
  <cellStyleXfs count="12">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 fillId="0" borderId="0"/>
    <xf numFmtId="0" fontId="3" fillId="0" borderId="0"/>
    <xf numFmtId="0" fontId="3" fillId="0" borderId="0"/>
    <xf numFmtId="0" fontId="35" fillId="0" borderId="0"/>
    <xf numFmtId="0" fontId="1" fillId="0" borderId="0"/>
    <xf numFmtId="0" fontId="1" fillId="0" borderId="0"/>
    <xf numFmtId="0" fontId="1" fillId="0" borderId="0"/>
    <xf numFmtId="0" fontId="3" fillId="0" borderId="0"/>
  </cellStyleXfs>
  <cellXfs count="376">
    <xf numFmtId="0" fontId="0" fillId="0" borderId="0" xfId="0"/>
    <xf numFmtId="0" fontId="1" fillId="4" borderId="0" xfId="10" applyFill="1" applyProtection="1">
      <protection hidden="1"/>
    </xf>
    <xf numFmtId="0" fontId="3" fillId="4" borderId="1" xfId="10" applyFont="1" applyFill="1" applyBorder="1" applyProtection="1">
      <protection hidden="1"/>
    </xf>
    <xf numFmtId="0" fontId="3" fillId="4" borderId="2" xfId="10" applyFont="1" applyFill="1" applyBorder="1" applyProtection="1">
      <protection hidden="1"/>
    </xf>
    <xf numFmtId="0" fontId="3" fillId="4" borderId="0" xfId="10" applyFont="1" applyFill="1" applyProtection="1">
      <protection hidden="1"/>
    </xf>
    <xf numFmtId="0" fontId="2" fillId="5" borderId="3" xfId="3" applyFont="1" applyFill="1" applyBorder="1" applyAlignment="1" applyProtection="1">
      <alignment horizontal="center" vertical="top" wrapText="1"/>
      <protection hidden="1"/>
    </xf>
    <xf numFmtId="0" fontId="6" fillId="4" borderId="0" xfId="10" applyFont="1" applyFill="1" applyAlignment="1" applyProtection="1">
      <alignment horizontal="left"/>
      <protection hidden="1"/>
    </xf>
    <xf numFmtId="0" fontId="9" fillId="4" borderId="0" xfId="8" applyFont="1" applyFill="1" applyProtection="1">
      <protection hidden="1"/>
    </xf>
    <xf numFmtId="0" fontId="3" fillId="4" borderId="0" xfId="11" applyFill="1" applyProtection="1">
      <protection hidden="1"/>
    </xf>
    <xf numFmtId="0" fontId="1" fillId="4" borderId="0" xfId="8" applyFill="1" applyAlignment="1" applyProtection="1">
      <alignment horizontal="center"/>
      <protection hidden="1"/>
    </xf>
    <xf numFmtId="0" fontId="1" fillId="4" borderId="0" xfId="9" applyFill="1" applyProtection="1">
      <protection hidden="1"/>
    </xf>
    <xf numFmtId="0" fontId="3" fillId="4" borderId="4" xfId="10" applyFont="1" applyFill="1" applyBorder="1" applyProtection="1">
      <protection hidden="1"/>
    </xf>
    <xf numFmtId="0" fontId="1" fillId="4" borderId="4" xfId="10" applyFill="1" applyBorder="1" applyProtection="1">
      <protection hidden="1"/>
    </xf>
    <xf numFmtId="0" fontId="1" fillId="4" borderId="5" xfId="10" applyFill="1" applyBorder="1" applyProtection="1">
      <protection hidden="1"/>
    </xf>
    <xf numFmtId="0" fontId="1" fillId="4" borderId="6" xfId="10" applyFill="1" applyBorder="1" applyProtection="1">
      <protection hidden="1"/>
    </xf>
    <xf numFmtId="0" fontId="1" fillId="4" borderId="7" xfId="10" applyFill="1" applyBorder="1" applyProtection="1">
      <protection hidden="1"/>
    </xf>
    <xf numFmtId="0" fontId="4" fillId="4" borderId="8" xfId="10" applyFont="1" applyFill="1" applyBorder="1" applyAlignment="1" applyProtection="1">
      <alignment vertical="top"/>
      <protection hidden="1"/>
    </xf>
    <xf numFmtId="0" fontId="3" fillId="4" borderId="8" xfId="10" applyFont="1" applyFill="1" applyBorder="1" applyProtection="1">
      <protection hidden="1"/>
    </xf>
    <xf numFmtId="0" fontId="1" fillId="4" borderId="8" xfId="10" applyFill="1" applyBorder="1" applyProtection="1">
      <protection hidden="1"/>
    </xf>
    <xf numFmtId="0" fontId="7" fillId="4" borderId="8" xfId="10" applyFont="1" applyFill="1" applyBorder="1" applyAlignment="1" applyProtection="1">
      <alignment horizontal="left" vertical="top"/>
      <protection hidden="1"/>
    </xf>
    <xf numFmtId="0" fontId="43" fillId="4" borderId="9" xfId="10" applyFont="1" applyFill="1" applyBorder="1" applyAlignment="1">
      <alignment horizontal="left" vertical="top"/>
    </xf>
    <xf numFmtId="0" fontId="43" fillId="4" borderId="8" xfId="10" applyFont="1" applyFill="1" applyBorder="1" applyAlignment="1">
      <alignment horizontal="left" vertical="top"/>
    </xf>
    <xf numFmtId="0" fontId="2" fillId="0" borderId="31" xfId="10" applyFont="1" applyBorder="1" applyAlignment="1" applyProtection="1">
      <alignment horizontal="center" vertical="center"/>
      <protection locked="0"/>
    </xf>
    <xf numFmtId="0" fontId="3" fillId="0" borderId="0" xfId="10" applyFont="1" applyAlignment="1" applyProtection="1">
      <alignment horizontal="left" vertical="top"/>
      <protection locked="0"/>
    </xf>
    <xf numFmtId="0" fontId="3"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44" fillId="0" borderId="0" xfId="0" applyFont="1" applyAlignment="1" applyProtection="1">
      <alignment horizontal="left" vertical="top" wrapText="1"/>
      <protection locked="0"/>
    </xf>
    <xf numFmtId="0" fontId="0" fillId="4" borderId="0" xfId="0" applyFill="1" applyAlignment="1">
      <alignment horizontal="center" vertical="top"/>
    </xf>
    <xf numFmtId="0" fontId="0" fillId="4" borderId="0" xfId="0" applyFill="1" applyAlignment="1">
      <alignment vertical="top" wrapText="1"/>
    </xf>
    <xf numFmtId="0" fontId="44" fillId="5" borderId="3" xfId="1" applyFont="1" applyFill="1" applyBorder="1" applyAlignment="1" applyProtection="1">
      <alignment horizontal="center" vertical="center"/>
      <protection hidden="1"/>
    </xf>
    <xf numFmtId="164" fontId="43" fillId="4" borderId="10" xfId="10" applyNumberFormat="1" applyFont="1" applyFill="1" applyBorder="1" applyAlignment="1">
      <alignment horizontal="left" vertical="top"/>
    </xf>
    <xf numFmtId="164" fontId="44" fillId="5" borderId="3" xfId="1" applyNumberFormat="1" applyFont="1" applyFill="1" applyBorder="1" applyAlignment="1" applyProtection="1">
      <alignment horizontal="center" vertical="center"/>
      <protection hidden="1"/>
    </xf>
    <xf numFmtId="164" fontId="44" fillId="0" borderId="0" xfId="0" applyNumberFormat="1" applyFont="1" applyAlignment="1" applyProtection="1">
      <alignment horizontal="left" vertical="top"/>
      <protection locked="0"/>
    </xf>
    <xf numFmtId="0" fontId="44" fillId="0" borderId="0" xfId="0" applyFont="1" applyAlignment="1" applyProtection="1">
      <alignment horizontal="center" vertical="top"/>
      <protection locked="0"/>
    </xf>
    <xf numFmtId="0" fontId="10" fillId="4" borderId="32" xfId="0" applyFont="1" applyFill="1" applyBorder="1" applyAlignment="1">
      <alignment horizontal="center" vertical="top" wrapText="1"/>
    </xf>
    <xf numFmtId="0" fontId="10" fillId="6" borderId="33" xfId="0" applyFont="1" applyFill="1" applyBorder="1" applyAlignment="1">
      <alignment horizontal="center" vertical="top" wrapText="1"/>
    </xf>
    <xf numFmtId="0" fontId="10" fillId="6" borderId="34" xfId="0" applyFont="1" applyFill="1" applyBorder="1" applyAlignment="1">
      <alignment horizontal="center" vertical="top" wrapText="1"/>
    </xf>
    <xf numFmtId="164" fontId="10" fillId="0" borderId="35" xfId="0" applyNumberFormat="1" applyFont="1" applyBorder="1" applyAlignment="1">
      <alignment vertical="top" wrapText="1"/>
    </xf>
    <xf numFmtId="0" fontId="10" fillId="0" borderId="36" xfId="0" applyFont="1" applyBorder="1" applyAlignment="1">
      <alignment horizontal="center" vertical="top" wrapText="1"/>
    </xf>
    <xf numFmtId="0" fontId="11" fillId="0" borderId="36" xfId="0" applyFont="1" applyBorder="1" applyAlignment="1">
      <alignment vertical="top" wrapText="1"/>
    </xf>
    <xf numFmtId="0" fontId="10" fillId="0" borderId="37" xfId="0" applyFont="1" applyBorder="1" applyAlignment="1">
      <alignment vertical="top" wrapText="1"/>
    </xf>
    <xf numFmtId="164" fontId="10" fillId="0" borderId="34" xfId="0" applyNumberFormat="1" applyFont="1" applyBorder="1" applyAlignment="1">
      <alignment horizontal="center" vertical="center" wrapText="1"/>
    </xf>
    <xf numFmtId="0" fontId="43" fillId="4" borderId="11" xfId="4" applyFont="1" applyFill="1" applyBorder="1" applyAlignment="1">
      <alignment horizontal="left" vertical="top"/>
    </xf>
    <xf numFmtId="0" fontId="3" fillId="4" borderId="0" xfId="4" applyFont="1" applyFill="1" applyAlignment="1" applyProtection="1">
      <alignment horizontal="centerContinuous"/>
      <protection hidden="1"/>
    </xf>
    <xf numFmtId="165" fontId="3" fillId="4" borderId="0" xfId="4" applyNumberFormat="1" applyFont="1" applyFill="1" applyProtection="1">
      <protection hidden="1"/>
    </xf>
    <xf numFmtId="0" fontId="15" fillId="4" borderId="0" xfId="4" applyFont="1" applyFill="1" applyAlignment="1" applyProtection="1">
      <alignment wrapText="1"/>
      <protection hidden="1"/>
    </xf>
    <xf numFmtId="0" fontId="3" fillId="4" borderId="0" xfId="4" applyFont="1" applyFill="1" applyProtection="1">
      <protection hidden="1"/>
    </xf>
    <xf numFmtId="0" fontId="3" fillId="4" borderId="6" xfId="4" applyFont="1" applyFill="1" applyBorder="1" applyProtection="1">
      <protection hidden="1"/>
    </xf>
    <xf numFmtId="0" fontId="3" fillId="4" borderId="6" xfId="4" applyFont="1" applyFill="1" applyBorder="1" applyAlignment="1" applyProtection="1">
      <alignment horizontal="right"/>
      <protection hidden="1"/>
    </xf>
    <xf numFmtId="166" fontId="3" fillId="4" borderId="6" xfId="4" applyNumberFormat="1" applyFont="1" applyFill="1" applyBorder="1" applyAlignment="1" applyProtection="1">
      <alignment horizontal="right"/>
      <protection hidden="1"/>
    </xf>
    <xf numFmtId="167" fontId="3" fillId="4" borderId="6" xfId="4" applyNumberFormat="1" applyFont="1" applyFill="1" applyBorder="1" applyAlignment="1" applyProtection="1">
      <alignment horizontal="left"/>
      <protection hidden="1"/>
    </xf>
    <xf numFmtId="165" fontId="3" fillId="4" borderId="6" xfId="4" applyNumberFormat="1" applyFont="1" applyFill="1" applyBorder="1" applyAlignment="1" applyProtection="1">
      <alignment horizontal="right"/>
      <protection hidden="1"/>
    </xf>
    <xf numFmtId="0" fontId="16" fillId="4" borderId="0" xfId="1" applyFont="1" applyFill="1" applyAlignment="1" applyProtection="1">
      <alignment horizontal="right" vertical="center"/>
      <protection hidden="1"/>
    </xf>
    <xf numFmtId="0" fontId="16" fillId="4" borderId="0" xfId="1" applyFont="1" applyFill="1" applyAlignment="1" applyProtection="1">
      <alignment vertical="center"/>
      <protection hidden="1"/>
    </xf>
    <xf numFmtId="14" fontId="3" fillId="4" borderId="0" xfId="4" applyNumberFormat="1" applyFont="1" applyFill="1" applyAlignment="1" applyProtection="1">
      <alignment horizontal="center"/>
      <protection hidden="1"/>
    </xf>
    <xf numFmtId="0" fontId="3" fillId="4" borderId="0" xfId="4" applyFont="1" applyFill="1" applyAlignment="1" applyProtection="1">
      <alignment horizontal="right"/>
      <protection hidden="1"/>
    </xf>
    <xf numFmtId="168" fontId="17" fillId="4" borderId="0" xfId="4" applyNumberFormat="1" applyFont="1" applyFill="1" applyProtection="1">
      <protection hidden="1"/>
    </xf>
    <xf numFmtId="0" fontId="17" fillId="4" borderId="0" xfId="4" applyFont="1" applyFill="1" applyProtection="1">
      <protection hidden="1"/>
    </xf>
    <xf numFmtId="0" fontId="3" fillId="4" borderId="0" xfId="4" quotePrefix="1" applyFont="1" applyFill="1" applyAlignment="1" applyProtection="1">
      <alignment horizontal="center"/>
      <protection hidden="1"/>
    </xf>
    <xf numFmtId="169" fontId="3" fillId="4" borderId="0" xfId="4" applyNumberFormat="1" applyFont="1" applyFill="1" applyAlignment="1" applyProtection="1">
      <alignment horizontal="right"/>
      <protection hidden="1"/>
    </xf>
    <xf numFmtId="0" fontId="15" fillId="4" borderId="0" xfId="4" applyFont="1" applyFill="1" applyProtection="1">
      <protection hidden="1"/>
    </xf>
    <xf numFmtId="165" fontId="3" fillId="4" borderId="4" xfId="4" applyNumberFormat="1" applyFont="1" applyFill="1" applyBorder="1" applyAlignment="1" applyProtection="1">
      <alignment horizontal="center" wrapText="1"/>
      <protection hidden="1"/>
    </xf>
    <xf numFmtId="165" fontId="3" fillId="4" borderId="0" xfId="4" applyNumberFormat="1" applyFont="1" applyFill="1" applyAlignment="1" applyProtection="1">
      <alignment horizontal="center"/>
      <protection hidden="1"/>
    </xf>
    <xf numFmtId="0" fontId="3" fillId="4" borderId="0" xfId="4" applyFont="1" applyFill="1" applyAlignment="1" applyProtection="1">
      <alignment horizontal="center"/>
      <protection hidden="1"/>
    </xf>
    <xf numFmtId="0" fontId="3" fillId="4" borderId="0" xfId="4" applyFont="1" applyFill="1" applyAlignment="1" applyProtection="1">
      <alignment horizontal="center" wrapText="1"/>
      <protection hidden="1"/>
    </xf>
    <xf numFmtId="0" fontId="15" fillId="4" borderId="0" xfId="4" applyFont="1" applyFill="1" applyAlignment="1" applyProtection="1">
      <alignment horizontal="center" wrapText="1"/>
      <protection hidden="1"/>
    </xf>
    <xf numFmtId="0" fontId="3" fillId="4" borderId="0" xfId="4" applyFont="1" applyFill="1" applyAlignment="1" applyProtection="1">
      <alignment horizontal="left"/>
      <protection hidden="1"/>
    </xf>
    <xf numFmtId="0" fontId="3" fillId="4" borderId="4" xfId="4" applyFont="1" applyFill="1" applyBorder="1" applyAlignment="1" applyProtection="1">
      <alignment vertical="top"/>
      <protection hidden="1"/>
    </xf>
    <xf numFmtId="170" fontId="3" fillId="4" borderId="12" xfId="4" applyNumberFormat="1" applyFont="1" applyFill="1" applyBorder="1" applyAlignment="1" applyProtection="1">
      <alignment vertical="top"/>
      <protection hidden="1"/>
    </xf>
    <xf numFmtId="14" fontId="3" fillId="0" borderId="4" xfId="4" applyNumberFormat="1" applyFont="1" applyBorder="1" applyAlignment="1" applyProtection="1">
      <alignment vertical="top" wrapText="1"/>
      <protection locked="0"/>
    </xf>
    <xf numFmtId="165" fontId="3" fillId="0" borderId="0" xfId="4" applyNumberFormat="1" applyFont="1" applyAlignment="1" applyProtection="1">
      <alignment vertical="top" wrapText="1"/>
      <protection locked="0"/>
    </xf>
    <xf numFmtId="165" fontId="3" fillId="4" borderId="0" xfId="4" applyNumberFormat="1" applyFont="1" applyFill="1" applyAlignment="1" applyProtection="1">
      <alignment vertical="top" wrapText="1"/>
      <protection locked="0"/>
    </xf>
    <xf numFmtId="20" fontId="3" fillId="0" borderId="0" xfId="4" applyNumberFormat="1" applyFont="1" applyAlignment="1" applyProtection="1">
      <alignment horizontal="center" vertical="top" wrapText="1"/>
      <protection locked="0"/>
    </xf>
    <xf numFmtId="0" fontId="3" fillId="4" borderId="0" xfId="4" applyFont="1" applyFill="1" applyAlignment="1" applyProtection="1">
      <alignment vertical="top" wrapText="1"/>
      <protection locked="0"/>
    </xf>
    <xf numFmtId="0" fontId="3" fillId="4" borderId="0" xfId="4" applyFont="1" applyFill="1" applyAlignment="1" applyProtection="1">
      <alignment vertical="top" wrapText="1"/>
      <protection hidden="1"/>
    </xf>
    <xf numFmtId="20" fontId="3" fillId="4" borderId="13" xfId="4" applyNumberFormat="1" applyFont="1" applyFill="1" applyBorder="1" applyAlignment="1" applyProtection="1">
      <alignment horizontal="center" vertical="top" wrapText="1"/>
      <protection hidden="1"/>
    </xf>
    <xf numFmtId="168" fontId="3" fillId="4" borderId="0" xfId="4" applyNumberFormat="1" applyFont="1" applyFill="1" applyAlignment="1" applyProtection="1">
      <alignment vertical="top" wrapText="1"/>
      <protection hidden="1"/>
    </xf>
    <xf numFmtId="0" fontId="3" fillId="4" borderId="0" xfId="4" applyFont="1" applyFill="1" applyAlignment="1" applyProtection="1">
      <alignment horizontal="center" vertical="top" wrapText="1"/>
      <protection hidden="1"/>
    </xf>
    <xf numFmtId="169" fontId="3" fillId="4" borderId="0" xfId="4" applyNumberFormat="1" applyFont="1" applyFill="1" applyAlignment="1" applyProtection="1">
      <alignment horizontal="center" vertical="top" wrapText="1"/>
      <protection hidden="1"/>
    </xf>
    <xf numFmtId="170" fontId="3" fillId="4" borderId="8" xfId="4" applyNumberFormat="1" applyFont="1" applyFill="1" applyBorder="1" applyAlignment="1" applyProtection="1">
      <alignment vertical="top"/>
      <protection hidden="1"/>
    </xf>
    <xf numFmtId="0" fontId="3" fillId="4" borderId="0" xfId="4" applyFont="1" applyFill="1" applyAlignment="1" applyProtection="1">
      <alignment horizontal="center" vertical="center"/>
      <protection hidden="1"/>
    </xf>
    <xf numFmtId="171" fontId="0" fillId="4" borderId="0" xfId="0" applyNumberFormat="1" applyFill="1" applyAlignment="1" applyProtection="1">
      <alignment horizontal="center" vertical="center"/>
      <protection hidden="1"/>
    </xf>
    <xf numFmtId="0" fontId="0" fillId="4" borderId="0" xfId="0" applyFill="1" applyProtection="1">
      <protection hidden="1"/>
    </xf>
    <xf numFmtId="169" fontId="45" fillId="4" borderId="0" xfId="0" applyNumberFormat="1" applyFont="1" applyFill="1" applyAlignment="1" applyProtection="1">
      <alignment horizontal="left"/>
      <protection hidden="1"/>
    </xf>
    <xf numFmtId="169" fontId="46" fillId="4" borderId="0" xfId="0" applyNumberFormat="1" applyFont="1" applyFill="1" applyAlignment="1" applyProtection="1">
      <alignment horizontal="left"/>
      <protection hidden="1"/>
    </xf>
    <xf numFmtId="169" fontId="3" fillId="4" borderId="38" xfId="0" applyNumberFormat="1" applyFont="1" applyFill="1" applyBorder="1" applyAlignment="1" applyProtection="1">
      <alignment horizontal="left"/>
      <protection hidden="1"/>
    </xf>
    <xf numFmtId="169" fontId="0" fillId="5" borderId="38" xfId="0" applyNumberFormat="1" applyFill="1" applyBorder="1" applyAlignment="1" applyProtection="1">
      <alignment horizontal="right"/>
      <protection hidden="1"/>
    </xf>
    <xf numFmtId="169" fontId="0" fillId="4" borderId="0" xfId="0" applyNumberFormat="1" applyFill="1" applyAlignment="1" applyProtection="1">
      <alignment horizontal="right"/>
      <protection hidden="1"/>
    </xf>
    <xf numFmtId="0" fontId="26" fillId="4" borderId="0" xfId="0" applyFont="1" applyFill="1" applyAlignment="1" applyProtection="1">
      <alignment horizontal="left"/>
      <protection hidden="1"/>
    </xf>
    <xf numFmtId="169" fontId="0" fillId="4" borderId="0" xfId="0" applyNumberFormat="1" applyFill="1" applyAlignment="1" applyProtection="1">
      <alignment horizontal="left"/>
      <protection hidden="1"/>
    </xf>
    <xf numFmtId="169" fontId="0" fillId="4" borderId="0" xfId="0" applyNumberFormat="1" applyFill="1" applyAlignment="1" applyProtection="1">
      <alignment horizontal="center"/>
      <protection hidden="1"/>
    </xf>
    <xf numFmtId="0" fontId="3" fillId="4" borderId="0" xfId="0" applyFont="1" applyFill="1" applyAlignment="1" applyProtection="1">
      <alignment horizontal="right"/>
      <protection hidden="1"/>
    </xf>
    <xf numFmtId="0" fontId="0" fillId="4" borderId="0" xfId="0" applyFill="1" applyAlignment="1" applyProtection="1">
      <alignment horizontal="right"/>
      <protection hidden="1"/>
    </xf>
    <xf numFmtId="169" fontId="47" fillId="4" borderId="0" xfId="0" applyNumberFormat="1" applyFont="1" applyFill="1" applyAlignment="1" applyProtection="1">
      <alignment horizontal="right"/>
      <protection hidden="1"/>
    </xf>
    <xf numFmtId="169" fontId="0" fillId="4" borderId="38" xfId="0" applyNumberFormat="1" applyFill="1" applyBorder="1" applyAlignment="1" applyProtection="1">
      <alignment horizontal="right"/>
      <protection hidden="1"/>
    </xf>
    <xf numFmtId="0" fontId="0" fillId="4" borderId="0" xfId="0" applyFill="1"/>
    <xf numFmtId="0" fontId="0" fillId="0" borderId="6" xfId="0" applyBorder="1" applyAlignment="1" applyProtection="1">
      <alignment wrapText="1"/>
      <protection locked="0"/>
    </xf>
    <xf numFmtId="0" fontId="0" fillId="0" borderId="0" xfId="0" applyAlignment="1" applyProtection="1">
      <alignment wrapText="1"/>
      <protection locked="0"/>
    </xf>
    <xf numFmtId="0" fontId="0" fillId="4" borderId="0" xfId="0" applyFill="1" applyProtection="1">
      <protection locked="0"/>
    </xf>
    <xf numFmtId="169" fontId="0" fillId="0" borderId="0" xfId="0" applyNumberFormat="1" applyAlignment="1" applyProtection="1">
      <alignment horizontal="right"/>
      <protection locked="0"/>
    </xf>
    <xf numFmtId="165" fontId="27" fillId="0" borderId="0" xfId="4" applyNumberFormat="1" applyFont="1" applyAlignment="1" applyProtection="1">
      <alignment vertical="top" wrapText="1"/>
      <protection locked="0"/>
    </xf>
    <xf numFmtId="169" fontId="0" fillId="5" borderId="39" xfId="0" applyNumberFormat="1" applyFill="1" applyBorder="1" applyAlignment="1" applyProtection="1">
      <alignment horizontal="right"/>
      <protection hidden="1"/>
    </xf>
    <xf numFmtId="169" fontId="44" fillId="0" borderId="0" xfId="0" applyNumberFormat="1" applyFont="1" applyAlignment="1" applyProtection="1">
      <alignment horizontal="right"/>
      <protection locked="0"/>
    </xf>
    <xf numFmtId="0" fontId="43" fillId="4" borderId="0" xfId="0" applyFont="1" applyFill="1" applyAlignment="1" applyProtection="1">
      <alignment horizontal="left" vertical="top"/>
      <protection locked="0"/>
    </xf>
    <xf numFmtId="169" fontId="42" fillId="7" borderId="0" xfId="0" applyNumberFormat="1" applyFont="1" applyFill="1" applyAlignment="1" applyProtection="1">
      <alignment horizontal="right"/>
      <protection hidden="1"/>
    </xf>
    <xf numFmtId="169" fontId="42" fillId="8" borderId="0" xfId="0" applyNumberFormat="1" applyFont="1" applyFill="1" applyAlignment="1" applyProtection="1">
      <alignment horizontal="right"/>
      <protection hidden="1"/>
    </xf>
    <xf numFmtId="169" fontId="48" fillId="4" borderId="0" xfId="0" applyNumberFormat="1" applyFont="1" applyFill="1" applyAlignment="1" applyProtection="1">
      <alignment horizontal="right"/>
      <protection hidden="1"/>
    </xf>
    <xf numFmtId="169" fontId="0" fillId="0" borderId="6" xfId="0" applyNumberFormat="1" applyBorder="1" applyAlignment="1" applyProtection="1">
      <alignment horizontal="left"/>
      <protection locked="0"/>
    </xf>
    <xf numFmtId="169" fontId="44" fillId="4" borderId="0" xfId="0" applyNumberFormat="1" applyFont="1" applyFill="1" applyAlignment="1" applyProtection="1">
      <alignment horizontal="right"/>
      <protection hidden="1"/>
    </xf>
    <xf numFmtId="0" fontId="49" fillId="4" borderId="0" xfId="4" applyFont="1" applyFill="1" applyAlignment="1">
      <alignment horizontal="left" vertical="top"/>
    </xf>
    <xf numFmtId="0" fontId="0" fillId="4" borderId="6" xfId="0" applyFill="1" applyBorder="1" applyProtection="1">
      <protection locked="0"/>
    </xf>
    <xf numFmtId="169" fontId="0" fillId="4" borderId="6" xfId="0" applyNumberFormat="1" applyFill="1" applyBorder="1" applyAlignment="1" applyProtection="1">
      <alignment horizontal="right"/>
      <protection hidden="1"/>
    </xf>
    <xf numFmtId="0" fontId="0" fillId="6" borderId="0" xfId="0" applyFill="1"/>
    <xf numFmtId="0" fontId="12" fillId="5" borderId="40" xfId="0" applyFont="1" applyFill="1" applyBorder="1" applyAlignment="1">
      <alignment horizontal="center" vertical="top"/>
    </xf>
    <xf numFmtId="0" fontId="50" fillId="9" borderId="41" xfId="0" applyFont="1" applyFill="1" applyBorder="1" applyAlignment="1">
      <alignment horizontal="center" vertical="center" wrapText="1"/>
    </xf>
    <xf numFmtId="0" fontId="10" fillId="4" borderId="42" xfId="0" applyFont="1" applyFill="1" applyBorder="1" applyAlignment="1">
      <alignment horizontal="center" vertical="top" wrapText="1"/>
    </xf>
    <xf numFmtId="164" fontId="12" fillId="5" borderId="43" xfId="0" applyNumberFormat="1" applyFont="1" applyFill="1" applyBorder="1" applyAlignment="1">
      <alignment horizontal="center" vertical="center"/>
    </xf>
    <xf numFmtId="0" fontId="12" fillId="5" borderId="44" xfId="0" applyFont="1" applyFill="1" applyBorder="1" applyAlignment="1">
      <alignment horizontal="center" vertical="center" wrapText="1"/>
    </xf>
    <xf numFmtId="0" fontId="2" fillId="5" borderId="14" xfId="3" applyFont="1" applyFill="1" applyBorder="1" applyAlignment="1" applyProtection="1">
      <alignment horizontal="center" vertical="top" wrapText="1"/>
      <protection hidden="1"/>
    </xf>
    <xf numFmtId="0" fontId="8" fillId="4" borderId="6" xfId="10" applyFont="1" applyFill="1" applyBorder="1" applyAlignment="1" applyProtection="1">
      <alignment horizontal="left" wrapText="1"/>
      <protection hidden="1"/>
    </xf>
    <xf numFmtId="0" fontId="51" fillId="4" borderId="6" xfId="10" applyFont="1" applyFill="1" applyBorder="1" applyAlignment="1" applyProtection="1">
      <alignment horizontal="center"/>
      <protection hidden="1"/>
    </xf>
    <xf numFmtId="0" fontId="8" fillId="4" borderId="6" xfId="10" applyFont="1" applyFill="1" applyBorder="1" applyAlignment="1" applyProtection="1">
      <alignment horizontal="center"/>
      <protection hidden="1"/>
    </xf>
    <xf numFmtId="0" fontId="0" fillId="6" borderId="0" xfId="0" applyFill="1" applyAlignment="1">
      <alignment vertical="top"/>
    </xf>
    <xf numFmtId="0" fontId="2" fillId="10" borderId="15" xfId="3" applyFont="1" applyFill="1" applyBorder="1" applyAlignment="1" applyProtection="1">
      <alignment horizontal="center" vertical="top" wrapText="1"/>
      <protection hidden="1"/>
    </xf>
    <xf numFmtId="0" fontId="3" fillId="11" borderId="16" xfId="10" applyFont="1" applyFill="1" applyBorder="1" applyAlignment="1" applyProtection="1">
      <alignment horizontal="left" vertical="top"/>
      <protection locked="0"/>
    </xf>
    <xf numFmtId="0" fontId="3" fillId="11" borderId="16" xfId="0" applyFont="1" applyFill="1" applyBorder="1" applyAlignment="1" applyProtection="1">
      <alignment horizontal="left" vertical="top"/>
      <protection locked="0"/>
    </xf>
    <xf numFmtId="0" fontId="3" fillId="10" borderId="17" xfId="4" applyFont="1" applyFill="1" applyBorder="1" applyAlignment="1" applyProtection="1">
      <alignment vertical="center"/>
      <protection hidden="1"/>
    </xf>
    <xf numFmtId="0" fontId="20" fillId="10" borderId="18" xfId="4" applyFont="1" applyFill="1" applyBorder="1" applyAlignment="1" applyProtection="1">
      <alignment horizontal="right" vertical="center"/>
      <protection hidden="1"/>
    </xf>
    <xf numFmtId="165" fontId="15" fillId="10" borderId="19" xfId="4" applyNumberFormat="1" applyFont="1" applyFill="1" applyBorder="1" applyAlignment="1" applyProtection="1">
      <alignment horizontal="center" vertical="center" wrapText="1"/>
      <protection hidden="1"/>
    </xf>
    <xf numFmtId="0" fontId="20" fillId="10" borderId="18" xfId="4" applyFont="1" applyFill="1" applyBorder="1" applyAlignment="1" applyProtection="1">
      <alignment horizontal="center" vertical="center"/>
      <protection hidden="1"/>
    </xf>
    <xf numFmtId="0" fontId="20" fillId="10" borderId="18" xfId="4" applyFont="1" applyFill="1" applyBorder="1" applyAlignment="1" applyProtection="1">
      <alignment horizontal="right" vertical="top"/>
      <protection hidden="1"/>
    </xf>
    <xf numFmtId="20" fontId="21" fillId="10" borderId="20" xfId="4" applyNumberFormat="1" applyFont="1" applyFill="1" applyBorder="1" applyAlignment="1" applyProtection="1">
      <alignment horizontal="center" vertical="center"/>
      <protection hidden="1"/>
    </xf>
    <xf numFmtId="20" fontId="21" fillId="10" borderId="21" xfId="4" applyNumberFormat="1" applyFont="1" applyFill="1" applyBorder="1" applyAlignment="1" applyProtection="1">
      <alignment horizontal="center" vertical="center"/>
      <protection hidden="1"/>
    </xf>
    <xf numFmtId="0" fontId="21" fillId="10" borderId="18" xfId="4" applyFont="1" applyFill="1" applyBorder="1" applyAlignment="1" applyProtection="1">
      <alignment vertical="center"/>
      <protection hidden="1"/>
    </xf>
    <xf numFmtId="168" fontId="3" fillId="10" borderId="18" xfId="4" applyNumberFormat="1" applyFont="1" applyFill="1" applyBorder="1" applyAlignment="1" applyProtection="1">
      <alignment vertical="center"/>
      <protection hidden="1"/>
    </xf>
    <xf numFmtId="0" fontId="3" fillId="10" borderId="18" xfId="4" applyFont="1" applyFill="1" applyBorder="1" applyAlignment="1" applyProtection="1">
      <alignment vertical="center"/>
      <protection hidden="1"/>
    </xf>
    <xf numFmtId="0" fontId="3" fillId="10" borderId="18" xfId="4" quotePrefix="1" applyFont="1" applyFill="1" applyBorder="1" applyAlignment="1" applyProtection="1">
      <alignment horizontal="center" vertical="center"/>
      <protection hidden="1"/>
    </xf>
    <xf numFmtId="169" fontId="3" fillId="10" borderId="18" xfId="4" applyNumberFormat="1" applyFont="1" applyFill="1" applyBorder="1" applyAlignment="1" applyProtection="1">
      <alignment horizontal="center" vertical="center"/>
      <protection hidden="1"/>
    </xf>
    <xf numFmtId="0" fontId="3" fillId="10" borderId="22" xfId="4" applyFont="1" applyFill="1" applyBorder="1" applyAlignment="1" applyProtection="1">
      <alignment vertical="center"/>
      <protection hidden="1"/>
    </xf>
    <xf numFmtId="0" fontId="10" fillId="10" borderId="42" xfId="0" applyFont="1" applyFill="1" applyBorder="1" applyAlignment="1">
      <alignment horizontal="center" vertical="top" wrapText="1"/>
    </xf>
    <xf numFmtId="0" fontId="10" fillId="10" borderId="32" xfId="0" applyFont="1" applyFill="1" applyBorder="1" applyAlignment="1">
      <alignment horizontal="center" vertical="top" wrapText="1"/>
    </xf>
    <xf numFmtId="0" fontId="52" fillId="10" borderId="42" xfId="3" applyFont="1" applyFill="1" applyBorder="1" applyAlignment="1" applyProtection="1">
      <alignment horizontal="center" vertical="center"/>
    </xf>
    <xf numFmtId="0" fontId="50" fillId="5" borderId="44" xfId="0" applyFont="1" applyFill="1" applyBorder="1" applyAlignment="1">
      <alignment horizontal="center" vertical="center" wrapText="1"/>
    </xf>
    <xf numFmtId="0" fontId="53" fillId="4" borderId="42" xfId="3" applyFont="1" applyFill="1" applyBorder="1" applyAlignment="1" applyProtection="1">
      <alignment horizontal="center" vertical="center"/>
    </xf>
    <xf numFmtId="0" fontId="54" fillId="4" borderId="0" xfId="10" applyFont="1" applyFill="1" applyProtection="1">
      <protection hidden="1"/>
    </xf>
    <xf numFmtId="0" fontId="2" fillId="5" borderId="23" xfId="3" applyFont="1" applyFill="1" applyBorder="1" applyAlignment="1" applyProtection="1">
      <alignment horizontal="center" vertical="top" wrapText="1"/>
      <protection hidden="1"/>
    </xf>
    <xf numFmtId="0" fontId="0" fillId="12" borderId="45" xfId="0" applyFill="1" applyBorder="1" applyAlignment="1">
      <alignment horizontal="center" vertical="center"/>
    </xf>
    <xf numFmtId="0" fontId="2" fillId="10" borderId="3" xfId="3" applyFont="1" applyFill="1" applyBorder="1" applyAlignment="1" applyProtection="1">
      <alignment horizontal="center" vertical="top" wrapText="1"/>
      <protection hidden="1"/>
    </xf>
    <xf numFmtId="0" fontId="33" fillId="4" borderId="24" xfId="10" applyFont="1" applyFill="1" applyBorder="1" applyAlignment="1" applyProtection="1">
      <alignment horizontal="right" vertical="center"/>
      <protection hidden="1"/>
    </xf>
    <xf numFmtId="0" fontId="33" fillId="4" borderId="24" xfId="10" applyFont="1" applyFill="1" applyBorder="1" applyAlignment="1" applyProtection="1">
      <alignment horizontal="left" vertical="center"/>
      <protection hidden="1"/>
    </xf>
    <xf numFmtId="0" fontId="55" fillId="6" borderId="0" xfId="7" applyFont="1" applyFill="1" applyAlignment="1">
      <alignment horizontal="left" vertical="top"/>
    </xf>
    <xf numFmtId="0" fontId="56" fillId="6" borderId="0" xfId="7" applyFont="1" applyFill="1"/>
    <xf numFmtId="0" fontId="56" fillId="6" borderId="0" xfId="7" applyFont="1" applyFill="1" applyAlignment="1" applyProtection="1">
      <alignment horizontal="left"/>
      <protection locked="0"/>
    </xf>
    <xf numFmtId="0" fontId="56" fillId="2" borderId="0" xfId="7" applyFont="1" applyFill="1"/>
    <xf numFmtId="0" fontId="56" fillId="0" borderId="0" xfId="7" applyFont="1"/>
    <xf numFmtId="0" fontId="57" fillId="6" borderId="0" xfId="2" applyFont="1" applyFill="1" applyBorder="1" applyAlignment="1" applyProtection="1">
      <alignment horizontal="left" vertical="center"/>
      <protection hidden="1"/>
    </xf>
    <xf numFmtId="0" fontId="56" fillId="6" borderId="0" xfId="7" applyFont="1" applyFill="1" applyProtection="1">
      <protection hidden="1"/>
    </xf>
    <xf numFmtId="0" fontId="56" fillId="2" borderId="0" xfId="7" applyFont="1" applyFill="1" applyAlignment="1" applyProtection="1">
      <alignment horizontal="right"/>
      <protection hidden="1"/>
    </xf>
    <xf numFmtId="171" fontId="58" fillId="2" borderId="0" xfId="3" quotePrefix="1" applyNumberFormat="1" applyFont="1" applyFill="1" applyBorder="1" applyAlignment="1" applyProtection="1">
      <alignment horizontal="center" vertical="center"/>
      <protection locked="0"/>
    </xf>
    <xf numFmtId="0" fontId="59" fillId="2" borderId="0" xfId="7" applyFont="1" applyFill="1" applyProtection="1">
      <protection locked="0"/>
    </xf>
    <xf numFmtId="0" fontId="59" fillId="2" borderId="0" xfId="7" applyFont="1" applyFill="1" applyAlignment="1" applyProtection="1">
      <alignment horizontal="right"/>
      <protection locked="0"/>
    </xf>
    <xf numFmtId="0" fontId="60" fillId="6" borderId="0" xfId="7" applyFont="1" applyFill="1"/>
    <xf numFmtId="0" fontId="59" fillId="2" borderId="0" xfId="7" quotePrefix="1" applyFont="1" applyFill="1" applyAlignment="1" applyProtection="1">
      <alignment horizontal="center"/>
      <protection locked="0"/>
    </xf>
    <xf numFmtId="0" fontId="59" fillId="2" borderId="0" xfId="7" quotePrefix="1" applyFont="1" applyFill="1" applyAlignment="1" applyProtection="1">
      <alignment horizontal="left"/>
      <protection locked="0"/>
    </xf>
    <xf numFmtId="0" fontId="60" fillId="0" borderId="0" xfId="7" applyFont="1"/>
    <xf numFmtId="0" fontId="61" fillId="0" borderId="0" xfId="7" applyFont="1" applyProtection="1">
      <protection hidden="1"/>
    </xf>
    <xf numFmtId="0" fontId="62" fillId="0" borderId="0" xfId="7" applyFont="1"/>
    <xf numFmtId="0" fontId="56" fillId="6" borderId="0" xfId="7" applyFont="1" applyFill="1" applyAlignment="1" applyProtection="1">
      <alignment horizontal="right"/>
      <protection locked="0"/>
    </xf>
    <xf numFmtId="0" fontId="63" fillId="6" borderId="25" xfId="7" quotePrefix="1" applyFont="1" applyFill="1" applyBorder="1" applyAlignment="1" applyProtection="1">
      <alignment horizontal="right"/>
      <protection hidden="1"/>
    </xf>
    <xf numFmtId="0" fontId="64" fillId="5" borderId="3" xfId="1" applyFont="1" applyFill="1" applyBorder="1" applyAlignment="1" applyProtection="1">
      <alignment horizontal="center" vertical="center"/>
      <protection hidden="1"/>
    </xf>
    <xf numFmtId="172" fontId="56" fillId="2" borderId="0" xfId="6" applyNumberFormat="1" applyFont="1" applyFill="1" applyAlignment="1" applyProtection="1">
      <alignment horizontal="left"/>
      <protection locked="0"/>
    </xf>
    <xf numFmtId="0" fontId="56" fillId="2" borderId="0" xfId="6" applyFont="1" applyFill="1" applyProtection="1">
      <protection locked="0"/>
    </xf>
    <xf numFmtId="0" fontId="63" fillId="2" borderId="26" xfId="6" quotePrefix="1" applyFont="1" applyFill="1" applyBorder="1" applyAlignment="1" applyProtection="1">
      <alignment horizontal="right"/>
      <protection locked="0"/>
    </xf>
    <xf numFmtId="0" fontId="2" fillId="5" borderId="3" xfId="3" applyFont="1" applyFill="1" applyBorder="1" applyAlignment="1" applyProtection="1">
      <alignment horizontal="center" vertical="center" wrapText="1"/>
      <protection hidden="1"/>
    </xf>
    <xf numFmtId="0" fontId="65" fillId="12" borderId="46" xfId="0" applyFont="1" applyFill="1" applyBorder="1" applyAlignment="1">
      <alignment horizontal="center" vertical="center"/>
    </xf>
    <xf numFmtId="0" fontId="66" fillId="6" borderId="0" xfId="6" applyFont="1" applyFill="1" applyAlignment="1">
      <alignment horizontal="center" vertical="center"/>
    </xf>
    <xf numFmtId="0" fontId="66" fillId="6" borderId="0" xfId="6" applyFont="1" applyFill="1" applyAlignment="1">
      <alignment horizontal="right" vertical="center"/>
    </xf>
    <xf numFmtId="0" fontId="67" fillId="2" borderId="0" xfId="6" applyFont="1" applyFill="1" applyAlignment="1" applyProtection="1">
      <alignment horizontal="left" vertical="center"/>
      <protection locked="0"/>
    </xf>
    <xf numFmtId="0" fontId="56" fillId="2" borderId="0" xfId="6" applyFont="1" applyFill="1" applyProtection="1">
      <protection hidden="1"/>
    </xf>
    <xf numFmtId="0" fontId="63" fillId="2" borderId="0" xfId="6" applyFont="1" applyFill="1" applyAlignment="1" applyProtection="1">
      <alignment horizontal="right"/>
      <protection hidden="1"/>
    </xf>
    <xf numFmtId="0" fontId="65" fillId="6" borderId="0" xfId="0" applyFont="1" applyFill="1"/>
    <xf numFmtId="0" fontId="65" fillId="0" borderId="0" xfId="0" applyFont="1"/>
    <xf numFmtId="0" fontId="63" fillId="2" borderId="0" xfId="6" applyFont="1" applyFill="1" applyAlignment="1" applyProtection="1">
      <alignment horizontal="right"/>
      <protection locked="0"/>
    </xf>
    <xf numFmtId="0" fontId="56" fillId="2" borderId="0" xfId="6" applyFont="1" applyFill="1" applyAlignment="1" applyProtection="1">
      <alignment horizontal="left"/>
      <protection hidden="1"/>
    </xf>
    <xf numFmtId="0" fontId="56" fillId="6" borderId="0" xfId="6" applyFont="1" applyFill="1" applyProtection="1">
      <protection hidden="1"/>
    </xf>
    <xf numFmtId="0" fontId="63" fillId="6" borderId="0" xfId="6" applyFont="1" applyFill="1" applyProtection="1">
      <protection hidden="1"/>
    </xf>
    <xf numFmtId="0" fontId="56" fillId="6" borderId="0" xfId="6" applyFont="1" applyFill="1"/>
    <xf numFmtId="0" fontId="63" fillId="6" borderId="25" xfId="6" quotePrefix="1" applyFont="1" applyFill="1" applyBorder="1" applyAlignment="1" applyProtection="1">
      <alignment horizontal="right"/>
      <protection hidden="1"/>
    </xf>
    <xf numFmtId="0" fontId="56" fillId="6" borderId="0" xfId="6" applyFont="1" applyFill="1" applyProtection="1">
      <protection locked="0"/>
    </xf>
    <xf numFmtId="0" fontId="56" fillId="2" borderId="0" xfId="6" applyFont="1" applyFill="1" applyAlignment="1" applyProtection="1">
      <alignment horizontal="right"/>
      <protection locked="0"/>
    </xf>
    <xf numFmtId="0" fontId="56" fillId="2" borderId="0" xfId="6" applyFont="1" applyFill="1" applyAlignment="1" applyProtection="1">
      <alignment horizontal="left"/>
      <protection locked="0"/>
    </xf>
    <xf numFmtId="0" fontId="63" fillId="6" borderId="0" xfId="6" applyFont="1" applyFill="1" applyAlignment="1" applyProtection="1">
      <alignment horizontal="right"/>
      <protection hidden="1"/>
    </xf>
    <xf numFmtId="171" fontId="58" fillId="6" borderId="0" xfId="1" quotePrefix="1" applyNumberFormat="1" applyFont="1" applyFill="1" applyBorder="1" applyAlignment="1" applyProtection="1">
      <alignment horizontal="center" vertical="center"/>
      <protection locked="0"/>
    </xf>
    <xf numFmtId="171" fontId="58" fillId="2" borderId="0" xfId="1" quotePrefix="1" applyNumberFormat="1" applyFont="1" applyFill="1" applyBorder="1" applyAlignment="1" applyProtection="1">
      <alignment horizontal="center" vertical="center"/>
      <protection locked="0"/>
    </xf>
    <xf numFmtId="0" fontId="60" fillId="0" borderId="0" xfId="6" applyFont="1"/>
    <xf numFmtId="0" fontId="68" fillId="2" borderId="0" xfId="6" applyFont="1" applyFill="1" applyProtection="1">
      <protection locked="0"/>
    </xf>
    <xf numFmtId="0" fontId="59" fillId="2" borderId="0" xfId="6" applyFont="1" applyFill="1" applyProtection="1">
      <protection locked="0"/>
    </xf>
    <xf numFmtId="0" fontId="59" fillId="2" borderId="0" xfId="6" quotePrefix="1" applyFont="1" applyFill="1" applyAlignment="1" applyProtection="1">
      <alignment horizontal="center"/>
      <protection locked="0"/>
    </xf>
    <xf numFmtId="0" fontId="59" fillId="2" borderId="0" xfId="6" quotePrefix="1" applyFont="1" applyFill="1" applyAlignment="1" applyProtection="1">
      <alignment horizontal="left"/>
      <protection locked="0"/>
    </xf>
    <xf numFmtId="0" fontId="68" fillId="4" borderId="6" xfId="0" applyFont="1" applyFill="1" applyBorder="1"/>
    <xf numFmtId="173" fontId="69" fillId="4" borderId="6" xfId="0" applyNumberFormat="1" applyFont="1" applyFill="1" applyBorder="1" applyAlignment="1" applyProtection="1">
      <alignment horizontal="left"/>
      <protection locked="0"/>
    </xf>
    <xf numFmtId="170" fontId="60" fillId="13" borderId="0" xfId="0" applyNumberFormat="1" applyFont="1" applyFill="1" applyAlignment="1" applyProtection="1">
      <alignment horizontal="right" vertical="top" wrapText="1"/>
      <protection hidden="1"/>
    </xf>
    <xf numFmtId="174" fontId="60" fillId="13" borderId="0" xfId="0" applyNumberFormat="1" applyFont="1" applyFill="1" applyAlignment="1" applyProtection="1">
      <alignment vertical="top" wrapText="1"/>
      <protection hidden="1"/>
    </xf>
    <xf numFmtId="0" fontId="68" fillId="3" borderId="24" xfId="0" applyFont="1" applyFill="1" applyBorder="1" applyAlignment="1">
      <alignment vertical="top"/>
    </xf>
    <xf numFmtId="0" fontId="60" fillId="3" borderId="24" xfId="0" applyFont="1" applyFill="1" applyBorder="1" applyAlignment="1" applyProtection="1">
      <alignment vertical="top"/>
      <protection locked="0"/>
    </xf>
    <xf numFmtId="170" fontId="60" fillId="0" borderId="0" xfId="0" applyNumberFormat="1" applyFont="1" applyAlignment="1" applyProtection="1">
      <alignment horizontal="right" vertical="top" wrapText="1"/>
      <protection hidden="1"/>
    </xf>
    <xf numFmtId="0" fontId="68" fillId="0" borderId="0" xfId="0" applyFont="1" applyAlignment="1" applyProtection="1">
      <alignment vertical="top" wrapText="1"/>
      <protection hidden="1"/>
    </xf>
    <xf numFmtId="0" fontId="60" fillId="0" borderId="0" xfId="0" applyFont="1" applyAlignment="1" applyProtection="1">
      <alignment vertical="top"/>
      <protection locked="0"/>
    </xf>
    <xf numFmtId="170" fontId="60" fillId="13" borderId="6" xfId="0" applyNumberFormat="1" applyFont="1" applyFill="1" applyBorder="1" applyAlignment="1" applyProtection="1">
      <alignment horizontal="right" vertical="top" wrapText="1"/>
      <protection hidden="1"/>
    </xf>
    <xf numFmtId="174" fontId="60" fillId="13" borderId="6" xfId="0" applyNumberFormat="1" applyFont="1" applyFill="1" applyBorder="1" applyAlignment="1" applyProtection="1">
      <alignment vertical="top" wrapText="1"/>
      <protection hidden="1"/>
    </xf>
    <xf numFmtId="0" fontId="68" fillId="13" borderId="6" xfId="0" applyFont="1" applyFill="1" applyBorder="1" applyAlignment="1" applyProtection="1">
      <alignment vertical="top" wrapText="1"/>
      <protection hidden="1"/>
    </xf>
    <xf numFmtId="0" fontId="60" fillId="13" borderId="6" xfId="0" applyFont="1" applyFill="1" applyBorder="1" applyAlignment="1" applyProtection="1">
      <alignment vertical="top"/>
      <protection locked="0"/>
    </xf>
    <xf numFmtId="0" fontId="68" fillId="0" borderId="24" xfId="0" applyFont="1" applyBorder="1" applyAlignment="1" applyProtection="1">
      <alignment vertical="top" wrapText="1"/>
      <protection hidden="1"/>
    </xf>
    <xf numFmtId="0" fontId="60" fillId="0" borderId="24" xfId="0" applyFont="1" applyBorder="1" applyAlignment="1" applyProtection="1">
      <alignment vertical="top"/>
      <protection locked="0"/>
    </xf>
    <xf numFmtId="0" fontId="68" fillId="0" borderId="0" xfId="0" applyFont="1" applyAlignment="1">
      <alignment vertical="top"/>
    </xf>
    <xf numFmtId="0" fontId="68" fillId="14" borderId="6" xfId="0" applyFont="1" applyFill="1" applyBorder="1"/>
    <xf numFmtId="173" fontId="69" fillId="14" borderId="6" xfId="0" applyNumberFormat="1" applyFont="1" applyFill="1" applyBorder="1" applyAlignment="1" applyProtection="1">
      <alignment horizontal="left"/>
      <protection locked="0"/>
    </xf>
    <xf numFmtId="0" fontId="60" fillId="15" borderId="6" xfId="0" applyFont="1" applyFill="1" applyBorder="1" applyProtection="1">
      <protection hidden="1"/>
    </xf>
    <xf numFmtId="0" fontId="60" fillId="15" borderId="6" xfId="0" applyFont="1" applyFill="1" applyBorder="1" applyProtection="1">
      <protection locked="0"/>
    </xf>
    <xf numFmtId="0" fontId="68" fillId="15" borderId="6" xfId="0" applyFont="1" applyFill="1" applyBorder="1"/>
    <xf numFmtId="173" fontId="69" fillId="15" borderId="6" xfId="0" applyNumberFormat="1" applyFont="1" applyFill="1" applyBorder="1" applyAlignment="1" applyProtection="1">
      <alignment horizontal="left"/>
      <protection locked="0"/>
    </xf>
    <xf numFmtId="0" fontId="68" fillId="0" borderId="0" xfId="0" applyFont="1" applyAlignment="1" applyProtection="1">
      <alignment vertical="top"/>
      <protection locked="0"/>
    </xf>
    <xf numFmtId="0" fontId="68" fillId="0" borderId="0" xfId="0" applyFont="1" applyAlignment="1" applyProtection="1">
      <alignment vertical="top" wrapText="1"/>
      <protection locked="0"/>
    </xf>
    <xf numFmtId="174" fontId="60" fillId="4" borderId="0" xfId="0" applyNumberFormat="1" applyFont="1" applyFill="1" applyAlignment="1" applyProtection="1">
      <alignment vertical="top" wrapText="1"/>
      <protection hidden="1"/>
    </xf>
    <xf numFmtId="0" fontId="60" fillId="16" borderId="6" xfId="0" applyFont="1" applyFill="1" applyBorder="1" applyProtection="1">
      <protection hidden="1"/>
    </xf>
    <xf numFmtId="0" fontId="60" fillId="16" borderId="6" xfId="0" applyFont="1" applyFill="1" applyBorder="1" applyProtection="1">
      <protection locked="0"/>
    </xf>
    <xf numFmtId="0" fontId="68" fillId="16" borderId="6" xfId="0" applyFont="1" applyFill="1" applyBorder="1"/>
    <xf numFmtId="173" fontId="69" fillId="16" borderId="6" xfId="0" applyNumberFormat="1" applyFont="1" applyFill="1" applyBorder="1" applyAlignment="1" applyProtection="1">
      <alignment horizontal="left"/>
      <protection locked="0"/>
    </xf>
    <xf numFmtId="0" fontId="68" fillId="13" borderId="0" xfId="0" applyFont="1" applyFill="1" applyAlignment="1" applyProtection="1">
      <alignment vertical="top"/>
      <protection locked="0"/>
    </xf>
    <xf numFmtId="0" fontId="60" fillId="13" borderId="0" xfId="0" applyFont="1" applyFill="1" applyAlignment="1" applyProtection="1">
      <alignment vertical="top"/>
      <protection locked="0"/>
    </xf>
    <xf numFmtId="0" fontId="68" fillId="13" borderId="24" xfId="0" applyFont="1" applyFill="1" applyBorder="1" applyAlignment="1" applyProtection="1">
      <alignment vertical="top" wrapText="1"/>
      <protection hidden="1"/>
    </xf>
    <xf numFmtId="0" fontId="60" fillId="13" borderId="24" xfId="0" applyFont="1" applyFill="1" applyBorder="1" applyAlignment="1" applyProtection="1">
      <alignment vertical="top"/>
      <protection locked="0"/>
    </xf>
    <xf numFmtId="0" fontId="68" fillId="0" borderId="24" xfId="0" applyFont="1" applyBorder="1" applyAlignment="1">
      <alignment vertical="top"/>
    </xf>
    <xf numFmtId="0" fontId="60" fillId="9" borderId="6" xfId="0" applyFont="1" applyFill="1" applyBorder="1" applyProtection="1">
      <protection hidden="1"/>
    </xf>
    <xf numFmtId="0" fontId="60" fillId="9" borderId="6" xfId="0" applyFont="1" applyFill="1" applyBorder="1" applyProtection="1">
      <protection locked="0"/>
    </xf>
    <xf numFmtId="0" fontId="68" fillId="9" borderId="6" xfId="0" applyFont="1" applyFill="1" applyBorder="1"/>
    <xf numFmtId="173" fontId="69" fillId="9" borderId="6" xfId="0" applyNumberFormat="1" applyFont="1" applyFill="1" applyBorder="1" applyAlignment="1" applyProtection="1">
      <alignment horizontal="left"/>
      <protection locked="0"/>
    </xf>
    <xf numFmtId="0" fontId="68" fillId="13" borderId="0" xfId="0" applyFont="1" applyFill="1" applyAlignment="1">
      <alignment vertical="top"/>
    </xf>
    <xf numFmtId="0" fontId="60" fillId="12" borderId="6" xfId="0" applyFont="1" applyFill="1" applyBorder="1" applyProtection="1">
      <protection hidden="1"/>
    </xf>
    <xf numFmtId="0" fontId="60" fillId="12" borderId="6" xfId="0" applyFont="1" applyFill="1" applyBorder="1" applyProtection="1">
      <protection locked="0"/>
    </xf>
    <xf numFmtId="0" fontId="68" fillId="12" borderId="6" xfId="0" applyFont="1" applyFill="1" applyBorder="1"/>
    <xf numFmtId="173" fontId="69" fillId="12" borderId="6" xfId="0" applyNumberFormat="1" applyFont="1" applyFill="1" applyBorder="1" applyAlignment="1" applyProtection="1">
      <alignment horizontal="left"/>
      <protection locked="0"/>
    </xf>
    <xf numFmtId="0" fontId="60" fillId="17" borderId="6" xfId="0" applyFont="1" applyFill="1" applyBorder="1" applyProtection="1">
      <protection locked="0"/>
    </xf>
    <xf numFmtId="0" fontId="68" fillId="17" borderId="6" xfId="0" applyFont="1" applyFill="1" applyBorder="1"/>
    <xf numFmtId="173" fontId="69" fillId="17" borderId="6" xfId="0" applyNumberFormat="1" applyFont="1" applyFill="1" applyBorder="1" applyAlignment="1" applyProtection="1">
      <alignment horizontal="left"/>
      <protection locked="0"/>
    </xf>
    <xf numFmtId="0" fontId="68" fillId="13" borderId="6" xfId="0" applyFont="1" applyFill="1" applyBorder="1" applyAlignment="1" applyProtection="1">
      <alignment vertical="top"/>
      <protection locked="0"/>
    </xf>
    <xf numFmtId="0" fontId="60" fillId="18" borderId="6" xfId="0" applyFont="1" applyFill="1" applyBorder="1" applyProtection="1">
      <protection hidden="1"/>
    </xf>
    <xf numFmtId="0" fontId="60" fillId="18" borderId="6" xfId="0" applyFont="1" applyFill="1" applyBorder="1" applyProtection="1">
      <protection locked="0"/>
    </xf>
    <xf numFmtId="0" fontId="68" fillId="18" borderId="6" xfId="0" applyFont="1" applyFill="1" applyBorder="1"/>
    <xf numFmtId="173" fontId="69" fillId="18" borderId="6" xfId="0" applyNumberFormat="1" applyFont="1" applyFill="1" applyBorder="1" applyAlignment="1" applyProtection="1">
      <alignment horizontal="left"/>
      <protection locked="0"/>
    </xf>
    <xf numFmtId="0" fontId="68" fillId="13" borderId="6" xfId="0" applyFont="1" applyFill="1" applyBorder="1" applyAlignment="1">
      <alignment vertical="top"/>
    </xf>
    <xf numFmtId="0" fontId="68" fillId="19" borderId="6" xfId="0" applyFont="1" applyFill="1" applyBorder="1"/>
    <xf numFmtId="173" fontId="69" fillId="19" borderId="6" xfId="0" applyNumberFormat="1" applyFont="1" applyFill="1" applyBorder="1" applyAlignment="1" applyProtection="1">
      <alignment horizontal="left"/>
      <protection locked="0"/>
    </xf>
    <xf numFmtId="0" fontId="68" fillId="0" borderId="24" xfId="0" applyFont="1" applyBorder="1" applyAlignment="1" applyProtection="1">
      <alignment vertical="top"/>
      <protection locked="0"/>
    </xf>
    <xf numFmtId="0" fontId="60" fillId="20" borderId="6" xfId="0" applyFont="1" applyFill="1" applyBorder="1" applyProtection="1">
      <protection hidden="1"/>
    </xf>
    <xf numFmtId="0" fontId="60" fillId="20" borderId="6" xfId="0" applyFont="1" applyFill="1" applyBorder="1" applyProtection="1">
      <protection locked="0"/>
    </xf>
    <xf numFmtId="0" fontId="68" fillId="20" borderId="6" xfId="0" applyFont="1" applyFill="1" applyBorder="1"/>
    <xf numFmtId="173" fontId="69" fillId="20" borderId="6" xfId="0" applyNumberFormat="1" applyFont="1" applyFill="1" applyBorder="1" applyAlignment="1" applyProtection="1">
      <alignment horizontal="left"/>
      <protection locked="0"/>
    </xf>
    <xf numFmtId="0" fontId="60" fillId="4" borderId="6" xfId="0" applyFont="1" applyFill="1" applyBorder="1" applyProtection="1">
      <protection hidden="1"/>
    </xf>
    <xf numFmtId="0" fontId="60" fillId="4" borderId="6" xfId="0" applyFont="1" applyFill="1" applyBorder="1" applyProtection="1">
      <protection locked="0"/>
    </xf>
    <xf numFmtId="170" fontId="60" fillId="0" borderId="24" xfId="0" applyNumberFormat="1" applyFont="1" applyBorder="1" applyAlignment="1" applyProtection="1">
      <alignment horizontal="right" vertical="top" wrapText="1"/>
      <protection hidden="1"/>
    </xf>
    <xf numFmtId="0" fontId="70" fillId="5" borderId="3" xfId="3" applyFont="1" applyFill="1" applyBorder="1" applyAlignment="1" applyProtection="1">
      <alignment horizontal="center" vertical="center" wrapText="1"/>
      <protection hidden="1"/>
    </xf>
    <xf numFmtId="0" fontId="71" fillId="4" borderId="27" xfId="5" applyFont="1" applyFill="1" applyBorder="1" applyAlignment="1">
      <alignment horizontal="left" vertical="top"/>
    </xf>
    <xf numFmtId="0" fontId="60" fillId="4" borderId="16" xfId="5" applyFont="1" applyFill="1" applyBorder="1" applyProtection="1">
      <protection locked="0"/>
    </xf>
    <xf numFmtId="0" fontId="68" fillId="4" borderId="16" xfId="0" applyFont="1" applyFill="1" applyBorder="1"/>
    <xf numFmtId="173" fontId="69" fillId="4" borderId="16" xfId="0" applyNumberFormat="1" applyFont="1" applyFill="1" applyBorder="1" applyAlignment="1" applyProtection="1">
      <alignment horizontal="left"/>
      <protection locked="0"/>
    </xf>
    <xf numFmtId="171" fontId="72" fillId="4" borderId="28" xfId="3" quotePrefix="1" applyNumberFormat="1" applyFont="1" applyFill="1" applyBorder="1" applyAlignment="1" applyProtection="1">
      <alignment horizontal="center" vertical="center"/>
      <protection locked="0"/>
    </xf>
    <xf numFmtId="172" fontId="60" fillId="13" borderId="5" xfId="5" applyNumberFormat="1" applyFont="1" applyFill="1" applyBorder="1" applyAlignment="1" applyProtection="1">
      <alignment horizontal="right" vertical="top" wrapText="1"/>
      <protection hidden="1"/>
    </xf>
    <xf numFmtId="172" fontId="60" fillId="0" borderId="29" xfId="5" applyNumberFormat="1" applyFont="1" applyBorder="1" applyAlignment="1" applyProtection="1">
      <alignment horizontal="right" vertical="top" wrapText="1"/>
      <protection hidden="1"/>
    </xf>
    <xf numFmtId="174" fontId="60" fillId="4" borderId="24" xfId="0" applyNumberFormat="1" applyFont="1" applyFill="1" applyBorder="1" applyAlignment="1" applyProtection="1">
      <alignment vertical="top" wrapText="1"/>
      <protection hidden="1"/>
    </xf>
    <xf numFmtId="0" fontId="60" fillId="0" borderId="30" xfId="0" applyFont="1" applyBorder="1" applyAlignment="1" applyProtection="1">
      <alignment vertical="top"/>
      <protection locked="0"/>
    </xf>
    <xf numFmtId="172" fontId="60" fillId="0" borderId="8" xfId="5" applyNumberFormat="1" applyFont="1" applyBorder="1" applyAlignment="1" applyProtection="1">
      <alignment horizontal="right" vertical="top" wrapText="1"/>
      <protection hidden="1"/>
    </xf>
    <xf numFmtId="0" fontId="60" fillId="0" borderId="4" xfId="0" applyFont="1" applyBorder="1" applyAlignment="1" applyProtection="1">
      <alignment vertical="top"/>
      <protection locked="0"/>
    </xf>
    <xf numFmtId="172" fontId="60" fillId="13" borderId="8" xfId="5" applyNumberFormat="1" applyFont="1" applyFill="1" applyBorder="1" applyAlignment="1" applyProtection="1">
      <alignment horizontal="right" vertical="top" wrapText="1"/>
      <protection hidden="1"/>
    </xf>
    <xf numFmtId="0" fontId="60" fillId="3" borderId="6" xfId="0" applyFont="1" applyFill="1" applyBorder="1" applyAlignment="1" applyProtection="1">
      <alignment vertical="top"/>
      <protection locked="0"/>
    </xf>
    <xf numFmtId="0" fontId="60" fillId="3" borderId="7" xfId="0" applyFont="1" applyFill="1" applyBorder="1" applyAlignment="1" applyProtection="1">
      <alignment vertical="top"/>
      <protection locked="0"/>
    </xf>
    <xf numFmtId="0" fontId="60" fillId="14" borderId="5" xfId="0" applyFont="1" applyFill="1" applyBorder="1" applyProtection="1">
      <protection hidden="1"/>
    </xf>
    <xf numFmtId="0" fontId="60" fillId="14" borderId="6" xfId="0" applyFont="1" applyFill="1" applyBorder="1" applyProtection="1">
      <protection hidden="1"/>
    </xf>
    <xf numFmtId="0" fontId="60" fillId="14" borderId="6" xfId="0" applyFont="1" applyFill="1" applyBorder="1" applyProtection="1">
      <protection locked="0"/>
    </xf>
    <xf numFmtId="171" fontId="72" fillId="14" borderId="7" xfId="3" quotePrefix="1" applyNumberFormat="1" applyFont="1" applyFill="1" applyBorder="1" applyAlignment="1" applyProtection="1">
      <alignment horizontal="center" vertical="center"/>
      <protection locked="0"/>
    </xf>
    <xf numFmtId="0" fontId="60" fillId="15" borderId="5" xfId="0" applyFont="1" applyFill="1" applyBorder="1" applyProtection="1">
      <protection hidden="1"/>
    </xf>
    <xf numFmtId="171" fontId="72" fillId="15" borderId="7" xfId="3" quotePrefix="1" applyNumberFormat="1" applyFont="1" applyFill="1" applyBorder="1" applyAlignment="1" applyProtection="1">
      <alignment horizontal="center" vertical="center"/>
      <protection locked="0"/>
    </xf>
    <xf numFmtId="0" fontId="60" fillId="16" borderId="5" xfId="0" applyFont="1" applyFill="1" applyBorder="1" applyProtection="1">
      <protection hidden="1"/>
    </xf>
    <xf numFmtId="171" fontId="72" fillId="16" borderId="7" xfId="3" quotePrefix="1" applyNumberFormat="1" applyFont="1" applyFill="1" applyBorder="1" applyAlignment="1" applyProtection="1">
      <alignment horizontal="center" vertical="center"/>
      <protection locked="0"/>
    </xf>
    <xf numFmtId="0" fontId="60" fillId="13" borderId="7" xfId="0" applyFont="1" applyFill="1" applyBorder="1" applyAlignment="1" applyProtection="1">
      <alignment vertical="top"/>
      <protection locked="0"/>
    </xf>
    <xf numFmtId="0" fontId="60" fillId="13" borderId="4" xfId="0" applyFont="1" applyFill="1" applyBorder="1" applyAlignment="1" applyProtection="1">
      <alignment vertical="top"/>
      <protection locked="0"/>
    </xf>
    <xf numFmtId="0" fontId="60" fillId="13" borderId="30" xfId="0" applyFont="1" applyFill="1" applyBorder="1" applyAlignment="1" applyProtection="1">
      <alignment vertical="top"/>
      <protection locked="0"/>
    </xf>
    <xf numFmtId="0" fontId="60" fillId="9" borderId="5" xfId="0" applyFont="1" applyFill="1" applyBorder="1" applyProtection="1">
      <protection hidden="1"/>
    </xf>
    <xf numFmtId="171" fontId="72" fillId="9" borderId="7" xfId="3" quotePrefix="1" applyNumberFormat="1" applyFont="1" applyFill="1" applyBorder="1" applyAlignment="1" applyProtection="1">
      <alignment horizontal="center" vertical="center"/>
      <protection locked="0"/>
    </xf>
    <xf numFmtId="0" fontId="60" fillId="12" borderId="5" xfId="0" applyFont="1" applyFill="1" applyBorder="1" applyProtection="1">
      <protection hidden="1"/>
    </xf>
    <xf numFmtId="171" fontId="72" fillId="12" borderId="7" xfId="3" quotePrefix="1" applyNumberFormat="1" applyFont="1" applyFill="1" applyBorder="1" applyAlignment="1" applyProtection="1">
      <alignment horizontal="center" vertical="center"/>
      <protection locked="0"/>
    </xf>
    <xf numFmtId="0" fontId="60" fillId="17" borderId="5" xfId="0" applyFont="1" applyFill="1" applyBorder="1" applyProtection="1">
      <protection locked="0"/>
    </xf>
    <xf numFmtId="0" fontId="60" fillId="17" borderId="7" xfId="0" applyFont="1" applyFill="1" applyBorder="1" applyProtection="1">
      <protection hidden="1"/>
    </xf>
    <xf numFmtId="170" fontId="60" fillId="13" borderId="24" xfId="0" applyNumberFormat="1" applyFont="1" applyFill="1" applyBorder="1" applyAlignment="1" applyProtection="1">
      <alignment horizontal="right" vertical="top" wrapText="1"/>
      <protection hidden="1"/>
    </xf>
    <xf numFmtId="174" fontId="60" fillId="13" borderId="24" xfId="0" applyNumberFormat="1" applyFont="1" applyFill="1" applyBorder="1" applyAlignment="1" applyProtection="1">
      <alignment vertical="top" wrapText="1"/>
      <protection hidden="1"/>
    </xf>
    <xf numFmtId="0" fontId="60" fillId="18" borderId="5" xfId="0" applyFont="1" applyFill="1" applyBorder="1" applyProtection="1">
      <protection hidden="1"/>
    </xf>
    <xf numFmtId="171" fontId="72" fillId="18" borderId="7" xfId="3" quotePrefix="1" applyNumberFormat="1" applyFont="1" applyFill="1" applyBorder="1" applyAlignment="1" applyProtection="1">
      <alignment horizontal="center" vertical="center"/>
      <protection locked="0"/>
    </xf>
    <xf numFmtId="0" fontId="60" fillId="19" borderId="5" xfId="0" applyFont="1" applyFill="1" applyBorder="1" applyProtection="1">
      <protection hidden="1"/>
    </xf>
    <xf numFmtId="0" fontId="60" fillId="19" borderId="6" xfId="0" applyFont="1" applyFill="1" applyBorder="1" applyProtection="1">
      <protection hidden="1"/>
    </xf>
    <xf numFmtId="0" fontId="60" fillId="19" borderId="6" xfId="0" applyFont="1" applyFill="1" applyBorder="1" applyProtection="1">
      <protection locked="0"/>
    </xf>
    <xf numFmtId="171" fontId="72" fillId="19" borderId="7" xfId="3" quotePrefix="1" applyNumberFormat="1" applyFont="1" applyFill="1" applyBorder="1" applyAlignment="1" applyProtection="1">
      <alignment horizontal="center" vertical="center"/>
      <protection locked="0"/>
    </xf>
    <xf numFmtId="170" fontId="60" fillId="3" borderId="24" xfId="0" applyNumberFormat="1" applyFont="1" applyFill="1" applyBorder="1" applyAlignment="1" applyProtection="1">
      <alignment horizontal="right" vertical="top" wrapText="1"/>
      <protection hidden="1"/>
    </xf>
    <xf numFmtId="174" fontId="60" fillId="3" borderId="24" xfId="0" applyNumberFormat="1" applyFont="1" applyFill="1" applyBorder="1" applyAlignment="1" applyProtection="1">
      <alignment vertical="top" wrapText="1"/>
      <protection hidden="1"/>
    </xf>
    <xf numFmtId="0" fontId="60" fillId="20" borderId="5" xfId="0" applyFont="1" applyFill="1" applyBorder="1" applyProtection="1">
      <protection hidden="1"/>
    </xf>
    <xf numFmtId="171" fontId="72" fillId="20" borderId="7" xfId="3" quotePrefix="1" applyNumberFormat="1" applyFont="1" applyFill="1" applyBorder="1" applyAlignment="1" applyProtection="1">
      <alignment horizontal="center" vertical="center"/>
      <protection locked="0"/>
    </xf>
    <xf numFmtId="172" fontId="60" fillId="13" borderId="47" xfId="5" applyNumberFormat="1" applyFont="1" applyFill="1" applyBorder="1" applyAlignment="1" applyProtection="1">
      <alignment horizontal="right" vertical="top" wrapText="1"/>
      <protection hidden="1"/>
    </xf>
    <xf numFmtId="170" fontId="60" fillId="13" borderId="48" xfId="0" applyNumberFormat="1" applyFont="1" applyFill="1" applyBorder="1" applyAlignment="1" applyProtection="1">
      <alignment horizontal="right" vertical="top" wrapText="1"/>
      <protection hidden="1"/>
    </xf>
    <xf numFmtId="174" fontId="60" fillId="13" borderId="48" xfId="0" applyNumberFormat="1" applyFont="1" applyFill="1" applyBorder="1" applyAlignment="1" applyProtection="1">
      <alignment vertical="top" wrapText="1"/>
      <protection hidden="1"/>
    </xf>
    <xf numFmtId="0" fontId="68" fillId="13" borderId="48" xfId="0" applyFont="1" applyFill="1" applyBorder="1" applyAlignment="1" applyProtection="1">
      <alignment vertical="top" wrapText="1"/>
      <protection locked="0"/>
    </xf>
    <xf numFmtId="172" fontId="60" fillId="13" borderId="49" xfId="5" applyNumberFormat="1" applyFont="1" applyFill="1" applyBorder="1" applyAlignment="1" applyProtection="1">
      <alignment horizontal="right" vertical="top" wrapText="1"/>
      <protection hidden="1"/>
    </xf>
    <xf numFmtId="170" fontId="60" fillId="13" borderId="50" xfId="0" applyNumberFormat="1" applyFont="1" applyFill="1" applyBorder="1" applyAlignment="1" applyProtection="1">
      <alignment horizontal="right" vertical="top" wrapText="1"/>
      <protection hidden="1"/>
    </xf>
    <xf numFmtId="174" fontId="60" fillId="13" borderId="50" xfId="0" applyNumberFormat="1" applyFont="1" applyFill="1" applyBorder="1" applyAlignment="1" applyProtection="1">
      <alignment vertical="top" wrapText="1"/>
      <protection hidden="1"/>
    </xf>
    <xf numFmtId="0" fontId="68" fillId="13" borderId="50" xfId="0" applyFont="1" applyFill="1" applyBorder="1" applyAlignment="1" applyProtection="1">
      <alignment vertical="top" wrapText="1"/>
      <protection locked="0"/>
    </xf>
    <xf numFmtId="0" fontId="60" fillId="13" borderId="50" xfId="0" applyFont="1" applyFill="1" applyBorder="1" applyAlignment="1" applyProtection="1">
      <alignment vertical="top"/>
      <protection locked="0"/>
    </xf>
    <xf numFmtId="0" fontId="60" fillId="13" borderId="51" xfId="0" applyFont="1" applyFill="1" applyBorder="1" applyAlignment="1" applyProtection="1">
      <alignment vertical="top"/>
      <protection locked="0"/>
    </xf>
    <xf numFmtId="0" fontId="68" fillId="13" borderId="6" xfId="0" applyFont="1" applyFill="1" applyBorder="1" applyAlignment="1" applyProtection="1">
      <alignment vertical="top" wrapText="1"/>
      <protection locked="0"/>
    </xf>
    <xf numFmtId="0" fontId="60" fillId="4" borderId="5" xfId="0" applyFont="1" applyFill="1" applyBorder="1" applyProtection="1">
      <protection hidden="1"/>
    </xf>
    <xf numFmtId="171" fontId="72" fillId="4" borderId="7" xfId="3" quotePrefix="1" applyNumberFormat="1" applyFont="1" applyFill="1" applyBorder="1" applyAlignment="1" applyProtection="1">
      <alignment horizontal="center" vertical="center"/>
      <protection locked="0"/>
    </xf>
    <xf numFmtId="172" fontId="60" fillId="13" borderId="29" xfId="5" applyNumberFormat="1" applyFont="1" applyFill="1" applyBorder="1" applyAlignment="1" applyProtection="1">
      <alignment horizontal="right" vertical="top" wrapText="1"/>
      <protection hidden="1"/>
    </xf>
    <xf numFmtId="0" fontId="60" fillId="3" borderId="30" xfId="0" applyFont="1" applyFill="1" applyBorder="1" applyAlignment="1" applyProtection="1">
      <alignment vertical="top"/>
      <protection locked="0"/>
    </xf>
    <xf numFmtId="0" fontId="68" fillId="13" borderId="0" xfId="0" applyFont="1" applyFill="1" applyAlignment="1" applyProtection="1">
      <alignment vertical="top" wrapText="1"/>
      <protection hidden="1"/>
    </xf>
    <xf numFmtId="174" fontId="60" fillId="4" borderId="6" xfId="0" applyNumberFormat="1" applyFont="1" applyFill="1" applyBorder="1" applyAlignment="1" applyProtection="1">
      <alignment vertical="top" wrapText="1"/>
      <protection hidden="1"/>
    </xf>
    <xf numFmtId="0" fontId="60" fillId="21" borderId="29" xfId="0" applyFont="1" applyFill="1" applyBorder="1"/>
    <xf numFmtId="0" fontId="73" fillId="21" borderId="24" xfId="0" applyFont="1" applyFill="1" applyBorder="1" applyAlignment="1" applyProtection="1">
      <alignment vertical="center"/>
      <protection hidden="1"/>
    </xf>
    <xf numFmtId="0" fontId="56" fillId="21" borderId="24" xfId="0" applyFont="1" applyFill="1" applyBorder="1" applyAlignment="1" applyProtection="1">
      <alignment vertical="center"/>
      <protection hidden="1"/>
    </xf>
    <xf numFmtId="0" fontId="63" fillId="21" borderId="24" xfId="0" applyFont="1" applyFill="1" applyBorder="1" applyAlignment="1" applyProtection="1">
      <alignment vertical="center"/>
      <protection hidden="1"/>
    </xf>
    <xf numFmtId="0" fontId="56" fillId="21" borderId="30" xfId="0" applyFont="1" applyFill="1" applyBorder="1" applyAlignment="1" applyProtection="1">
      <alignment vertical="center"/>
      <protection hidden="1"/>
    </xf>
    <xf numFmtId="0" fontId="60" fillId="6" borderId="8" xfId="0" applyFont="1" applyFill="1" applyBorder="1"/>
    <xf numFmtId="0" fontId="61" fillId="6" borderId="0" xfId="0" applyFont="1" applyFill="1" applyProtection="1">
      <protection hidden="1"/>
    </xf>
    <xf numFmtId="0" fontId="60" fillId="6" borderId="0" xfId="0" applyFont="1" applyFill="1"/>
    <xf numFmtId="0" fontId="68" fillId="6" borderId="0" xfId="0" applyFont="1" applyFill="1"/>
    <xf numFmtId="0" fontId="56" fillId="6" borderId="0" xfId="0" applyFont="1" applyFill="1"/>
    <xf numFmtId="0" fontId="56" fillId="6" borderId="4" xfId="0" applyFont="1" applyFill="1" applyBorder="1"/>
    <xf numFmtId="0" fontId="60" fillId="6" borderId="5" xfId="0" applyFont="1" applyFill="1" applyBorder="1"/>
    <xf numFmtId="0" fontId="61" fillId="6" borderId="6" xfId="0" applyFont="1" applyFill="1" applyBorder="1" applyProtection="1">
      <protection hidden="1"/>
    </xf>
    <xf numFmtId="0" fontId="60" fillId="6" borderId="6" xfId="0" applyFont="1" applyFill="1" applyBorder="1"/>
    <xf numFmtId="0" fontId="62" fillId="6" borderId="6" xfId="0" applyFont="1" applyFill="1" applyBorder="1"/>
    <xf numFmtId="0" fontId="56" fillId="6" borderId="6" xfId="0" applyFont="1" applyFill="1" applyBorder="1"/>
    <xf numFmtId="0" fontId="56" fillId="6" borderId="7" xfId="0" applyFont="1" applyFill="1" applyBorder="1"/>
    <xf numFmtId="172" fontId="60" fillId="13" borderId="27" xfId="5" applyNumberFormat="1" applyFont="1" applyFill="1" applyBorder="1" applyAlignment="1" applyProtection="1">
      <alignment horizontal="right" vertical="top" wrapText="1"/>
      <protection hidden="1"/>
    </xf>
    <xf numFmtId="0" fontId="60" fillId="13" borderId="48" xfId="0" applyFont="1" applyFill="1" applyBorder="1" applyAlignment="1" applyProtection="1">
      <alignment vertical="top"/>
      <protection locked="0"/>
    </xf>
    <xf numFmtId="0" fontId="60" fillId="3" borderId="52" xfId="0" applyFont="1" applyFill="1" applyBorder="1" applyAlignment="1" applyProtection="1">
      <alignment vertical="top"/>
      <protection locked="0"/>
    </xf>
    <xf numFmtId="0" fontId="62" fillId="6" borderId="0" xfId="0" applyFont="1" applyFill="1"/>
    <xf numFmtId="0" fontId="74" fillId="0" borderId="4" xfId="0" applyFont="1" applyBorder="1" applyAlignment="1" applyProtection="1">
      <alignment vertical="top"/>
      <protection locked="0"/>
    </xf>
    <xf numFmtId="0" fontId="71" fillId="4" borderId="16" xfId="5" applyFont="1" applyFill="1" applyBorder="1" applyAlignment="1">
      <alignment horizontal="left" vertical="top"/>
    </xf>
    <xf numFmtId="172" fontId="60" fillId="13" borderId="53" xfId="5" applyNumberFormat="1" applyFont="1" applyFill="1" applyBorder="1" applyAlignment="1" applyProtection="1">
      <alignment horizontal="right" vertical="top" wrapText="1"/>
      <protection hidden="1"/>
    </xf>
    <xf numFmtId="170" fontId="60" fillId="3" borderId="54" xfId="0" applyNumberFormat="1" applyFont="1" applyFill="1" applyBorder="1" applyAlignment="1" applyProtection="1">
      <alignment horizontal="right" vertical="top" wrapText="1"/>
      <protection hidden="1"/>
    </xf>
    <xf numFmtId="174" fontId="60" fillId="3" borderId="54" xfId="0" applyNumberFormat="1" applyFont="1" applyFill="1" applyBorder="1" applyAlignment="1" applyProtection="1">
      <alignment vertical="top" wrapText="1"/>
      <protection hidden="1"/>
    </xf>
    <xf numFmtId="0" fontId="68" fillId="13" borderId="0" xfId="0" applyFont="1" applyFill="1" applyAlignment="1" applyProtection="1">
      <alignment vertical="top" wrapText="1"/>
      <protection locked="0"/>
    </xf>
    <xf numFmtId="172" fontId="60" fillId="0" borderId="5" xfId="5" applyNumberFormat="1" applyFont="1" applyBorder="1" applyAlignment="1" applyProtection="1">
      <alignment horizontal="right" vertical="top" wrapText="1"/>
      <protection hidden="1"/>
    </xf>
    <xf numFmtId="170" fontId="60" fillId="0" borderId="6" xfId="0" applyNumberFormat="1" applyFont="1" applyBorder="1" applyAlignment="1" applyProtection="1">
      <alignment horizontal="right" vertical="top" wrapText="1"/>
      <protection hidden="1"/>
    </xf>
    <xf numFmtId="0" fontId="68" fillId="0" borderId="6" xfId="0" applyFont="1" applyBorder="1" applyAlignment="1">
      <alignment vertical="top"/>
    </xf>
    <xf numFmtId="0" fontId="60" fillId="0" borderId="6" xfId="0" applyFont="1" applyBorder="1" applyAlignment="1" applyProtection="1">
      <alignment vertical="top"/>
      <protection locked="0"/>
    </xf>
    <xf numFmtId="0" fontId="60" fillId="4" borderId="16" xfId="0" applyFont="1" applyFill="1" applyBorder="1" applyProtection="1">
      <protection hidden="1"/>
    </xf>
    <xf numFmtId="0" fontId="60" fillId="4" borderId="16" xfId="0" applyFont="1" applyFill="1" applyBorder="1" applyProtection="1">
      <protection locked="0"/>
    </xf>
    <xf numFmtId="0" fontId="60" fillId="4" borderId="0" xfId="9" applyFont="1" applyFill="1" applyProtection="1">
      <protection hidden="1"/>
    </xf>
    <xf numFmtId="0" fontId="60" fillId="4" borderId="0" xfId="9" quotePrefix="1" applyFont="1" applyFill="1" applyProtection="1">
      <protection hidden="1"/>
    </xf>
    <xf numFmtId="0" fontId="64" fillId="4" borderId="0" xfId="3" applyFont="1" applyFill="1" applyBorder="1" applyAlignment="1" applyProtection="1">
      <protection hidden="1"/>
    </xf>
    <xf numFmtId="0" fontId="75" fillId="4" borderId="0" xfId="3" applyFont="1" applyFill="1" applyBorder="1" applyAlignment="1" applyProtection="1">
      <protection hidden="1"/>
    </xf>
    <xf numFmtId="0" fontId="76" fillId="4" borderId="0" xfId="10" applyFont="1" applyFill="1" applyProtection="1">
      <protection hidden="1"/>
    </xf>
    <xf numFmtId="0" fontId="60" fillId="4" borderId="0" xfId="10" applyFont="1" applyFill="1" applyProtection="1">
      <protection hidden="1"/>
    </xf>
    <xf numFmtId="0" fontId="3" fillId="6" borderId="55" xfId="10" quotePrefix="1" applyFont="1" applyFill="1" applyBorder="1" applyAlignment="1" applyProtection="1">
      <alignment horizontal="left"/>
      <protection hidden="1"/>
    </xf>
    <xf numFmtId="0" fontId="78" fillId="6" borderId="55" xfId="10" applyFont="1" applyFill="1" applyBorder="1" applyAlignment="1" applyProtection="1">
      <alignment horizontal="center" vertical="center"/>
      <protection hidden="1"/>
    </xf>
    <xf numFmtId="0" fontId="3" fillId="6" borderId="55" xfId="10" applyFont="1" applyFill="1" applyBorder="1" applyProtection="1">
      <protection hidden="1"/>
    </xf>
    <xf numFmtId="0" fontId="1" fillId="6" borderId="55" xfId="10" applyFill="1" applyBorder="1"/>
    <xf numFmtId="0" fontId="3" fillId="6" borderId="57" xfId="10" quotePrefix="1" applyFont="1" applyFill="1" applyBorder="1" applyAlignment="1" applyProtection="1">
      <alignment horizontal="left"/>
      <protection hidden="1"/>
    </xf>
    <xf numFmtId="0" fontId="54" fillId="6" borderId="57" xfId="10" applyFont="1" applyFill="1" applyBorder="1" applyAlignment="1" applyProtection="1">
      <alignment horizontal="center" vertical="top"/>
      <protection hidden="1"/>
    </xf>
    <xf numFmtId="0" fontId="78" fillId="6" borderId="57" xfId="10" applyFont="1" applyFill="1" applyBorder="1" applyAlignment="1" applyProtection="1">
      <alignment horizontal="center" vertical="center"/>
      <protection hidden="1"/>
    </xf>
    <xf numFmtId="0" fontId="3" fillId="6" borderId="57" xfId="10" applyFont="1" applyFill="1" applyBorder="1" applyProtection="1">
      <protection hidden="1"/>
    </xf>
    <xf numFmtId="0" fontId="1" fillId="6" borderId="57" xfId="10" applyFill="1" applyBorder="1"/>
    <xf numFmtId="0" fontId="77" fillId="6" borderId="59" xfId="10" applyFont="1" applyFill="1" applyBorder="1" applyProtection="1">
      <protection hidden="1"/>
    </xf>
    <xf numFmtId="0" fontId="1" fillId="6" borderId="56" xfId="10" applyFill="1" applyBorder="1"/>
    <xf numFmtId="0" fontId="77" fillId="6" borderId="60" xfId="10" applyFont="1" applyFill="1" applyBorder="1" applyAlignment="1" applyProtection="1">
      <alignment horizontal="left" vertical="top"/>
      <protection hidden="1"/>
    </xf>
    <xf numFmtId="0" fontId="1" fillId="6" borderId="58" xfId="10" applyFill="1" applyBorder="1"/>
    <xf numFmtId="0" fontId="79" fillId="0" borderId="0" xfId="0" applyFont="1" applyAlignment="1" applyProtection="1">
      <alignment vertical="top"/>
      <protection locked="0"/>
    </xf>
    <xf numFmtId="0" fontId="79" fillId="6" borderId="0" xfId="0" applyFont="1" applyFill="1" applyAlignment="1" applyProtection="1">
      <alignment vertical="top"/>
      <protection locked="0"/>
    </xf>
  </cellXfs>
  <cellStyles count="12">
    <cellStyle name="Hyperlink 3" xfId="1" xr:uid="{D46D8F1B-44E0-4FAF-9D2B-CB9B3F485A93}"/>
    <cellStyle name="Hyperlink_hauweg_arbeit_07Faltka" xfId="2" xr:uid="{138DD46F-5378-4CAA-8D3A-8CE067742F4D}"/>
    <cellStyle name="Link" xfId="3" builtinId="8"/>
    <cellStyle name="Standard" xfId="0" builtinId="0"/>
    <cellStyle name="Standard 2" xfId="4" xr:uid="{C68AC815-12D4-485D-ADCA-E3F2DB238F60}"/>
    <cellStyle name="Standard 2 2" xfId="5" xr:uid="{E18008DD-B28A-4B56-814A-D1E16EB90655}"/>
    <cellStyle name="Standard 3" xfId="6" xr:uid="{782A3971-4BF1-4CBC-AF31-360CB12EB8BA}"/>
    <cellStyle name="Standard 4" xfId="7" xr:uid="{C7A589E1-FCB6-4325-9095-5E7A8055A888}"/>
    <cellStyle name="Standard_Arbeitsdatei" xfId="8" xr:uid="{57BC63D5-8EBC-45BC-A323-FDC73290B14F}"/>
    <cellStyle name="Standard_B1Pos" xfId="9" xr:uid="{74700E6A-115D-48E3-95F9-8B4F6A2F325F}"/>
    <cellStyle name="Standard_Info" xfId="10" xr:uid="{9BCDCEE3-139A-4665-A2F5-040B66568E47}"/>
    <cellStyle name="Standard_Jahr1999" xfId="11" xr:uid="{F563B188-947B-43B5-834F-ECE1235F80B4}"/>
  </cellStyles>
  <dxfs count="4">
    <dxf>
      <font>
        <strike val="0"/>
        <color rgb="FFFF0000"/>
      </font>
      <fill>
        <patternFill>
          <bgColor rgb="FFFF0000"/>
        </patternFill>
      </fill>
    </dxf>
    <dxf>
      <font>
        <strike val="0"/>
        <color rgb="FFFF0000"/>
      </font>
      <fill>
        <patternFill>
          <bgColor rgb="FFFF0000"/>
        </patternFill>
      </fill>
    </dxf>
    <dxf>
      <font>
        <condense val="0"/>
        <extend val="0"/>
        <color indexed="9"/>
      </font>
      <fill>
        <patternFill>
          <bgColor indexed="49"/>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3</xdr:col>
      <xdr:colOff>314466</xdr:colOff>
      <xdr:row>1</xdr:row>
      <xdr:rowOff>0</xdr:rowOff>
    </xdr:from>
    <xdr:ext cx="1514197" cy="593304"/>
    <xdr:sp macro="" textlink="">
      <xdr:nvSpPr>
        <xdr:cNvPr id="2" name="Rechteck 1">
          <a:extLst>
            <a:ext uri="{FF2B5EF4-FFF2-40B4-BE49-F238E27FC236}">
              <a16:creationId xmlns:a16="http://schemas.microsoft.com/office/drawing/2014/main" id="{4CEC202D-C109-FBBE-69D2-3BCFB78F7262}"/>
            </a:ext>
          </a:extLst>
        </xdr:cNvPr>
        <xdr:cNvSpPr/>
      </xdr:nvSpPr>
      <xdr:spPr>
        <a:xfrm>
          <a:off x="4419741" y="314325"/>
          <a:ext cx="1514197" cy="593304"/>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de-DE" sz="32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Beispiel</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Auvista.de" TargetMode="External"/><Relationship Id="rId1" Type="http://schemas.openxmlformats.org/officeDocument/2006/relationships/hyperlink" Target="https://www.auvista.d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mailto:info@Auvista.de" TargetMode="External"/><Relationship Id="rId1" Type="http://schemas.openxmlformats.org/officeDocument/2006/relationships/hyperlink" Target="https://www.auvista.de/"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56582-2C44-424F-9A66-D50299895C4C}">
  <dimension ref="A1:O86"/>
  <sheetViews>
    <sheetView showRowColHeaders="0" tabSelected="1" workbookViewId="0">
      <pane ySplit="8" topLeftCell="A9" activePane="bottomLeft" state="frozenSplit"/>
      <selection pane="bottomLeft" activeCell="B1" sqref="B1"/>
    </sheetView>
  </sheetViews>
  <sheetFormatPr baseColWidth="10" defaultRowHeight="14.25" x14ac:dyDescent="0.2"/>
  <cols>
    <col min="1" max="1" width="2.625" customWidth="1"/>
    <col min="2" max="4" width="25.625" customWidth="1"/>
    <col min="5" max="5" width="2.625" customWidth="1"/>
  </cols>
  <sheetData>
    <row r="1" spans="1:15" ht="24.95" customHeight="1" x14ac:dyDescent="0.2">
      <c r="A1" s="20" t="s">
        <v>0</v>
      </c>
      <c r="B1" s="22" t="s">
        <v>222</v>
      </c>
      <c r="C1" s="148" t="s">
        <v>162</v>
      </c>
      <c r="D1" s="149" t="s">
        <v>163</v>
      </c>
      <c r="E1" s="2"/>
    </row>
    <row r="2" spans="1:15" ht="15.75" x14ac:dyDescent="0.25">
      <c r="A2" s="16"/>
      <c r="B2" s="4"/>
      <c r="C2" s="4"/>
      <c r="D2" s="4"/>
      <c r="E2" s="3"/>
      <c r="F2" s="370" t="s">
        <v>217</v>
      </c>
      <c r="G2" s="361"/>
      <c r="H2" s="362"/>
      <c r="I2" s="362"/>
      <c r="J2" s="363"/>
      <c r="K2" s="363"/>
      <c r="L2" s="363"/>
      <c r="M2" s="363"/>
      <c r="N2" s="364"/>
      <c r="O2" s="371"/>
    </row>
    <row r="3" spans="1:15" ht="15.75" x14ac:dyDescent="0.2">
      <c r="A3" s="16"/>
      <c r="B3" s="146" t="s">
        <v>59</v>
      </c>
      <c r="C3" s="173" t="s">
        <v>210</v>
      </c>
      <c r="D3" s="261" t="s">
        <v>195</v>
      </c>
      <c r="E3" s="3"/>
      <c r="F3" s="372" t="s">
        <v>216</v>
      </c>
      <c r="G3" s="365"/>
      <c r="H3" s="366"/>
      <c r="I3" s="367"/>
      <c r="J3" s="368"/>
      <c r="K3" s="368"/>
      <c r="L3" s="368"/>
      <c r="M3" s="368"/>
      <c r="N3" s="369"/>
      <c r="O3" s="373"/>
    </row>
    <row r="4" spans="1:15" ht="2.1" customHeight="1" x14ac:dyDescent="0.2">
      <c r="A4" s="16"/>
      <c r="B4" s="4"/>
      <c r="C4" s="4"/>
      <c r="D4" s="4"/>
      <c r="E4" s="3"/>
    </row>
    <row r="5" spans="1:15" x14ac:dyDescent="0.2">
      <c r="A5" s="16"/>
      <c r="B5" s="5" t="s">
        <v>156</v>
      </c>
      <c r="C5" s="5" t="s">
        <v>2</v>
      </c>
      <c r="D5" s="4"/>
      <c r="E5" s="3"/>
    </row>
    <row r="6" spans="1:15" ht="2.1" customHeight="1" x14ac:dyDescent="0.2">
      <c r="A6" s="16"/>
      <c r="B6" s="4"/>
      <c r="C6" s="4"/>
      <c r="D6" s="4"/>
      <c r="E6" s="3"/>
    </row>
    <row r="7" spans="1:15" x14ac:dyDescent="0.2">
      <c r="A7" s="16"/>
      <c r="B7" s="5" t="s">
        <v>1</v>
      </c>
      <c r="C7" s="5" t="s">
        <v>3</v>
      </c>
      <c r="D7" s="4"/>
      <c r="E7" s="3"/>
    </row>
    <row r="8" spans="1:15" ht="29.1" customHeight="1" x14ac:dyDescent="0.2">
      <c r="A8" s="19"/>
      <c r="B8" s="119" t="s">
        <v>129</v>
      </c>
      <c r="C8" s="120" t="s">
        <v>107</v>
      </c>
      <c r="D8" s="121" t="s">
        <v>106</v>
      </c>
      <c r="E8" s="3"/>
    </row>
    <row r="9" spans="1:15" x14ac:dyDescent="0.2">
      <c r="A9" s="20" t="s">
        <v>0</v>
      </c>
      <c r="B9" s="125" t="s">
        <v>157</v>
      </c>
      <c r="C9" s="123" t="str">
        <f>IF(B9="",1,B9)</f>
        <v>Beispiel für Notizblatt</v>
      </c>
      <c r="D9" s="124" t="s">
        <v>132</v>
      </c>
      <c r="E9" s="3"/>
    </row>
    <row r="10" spans="1:15" x14ac:dyDescent="0.2">
      <c r="A10" s="17"/>
      <c r="B10" s="24"/>
      <c r="C10" s="118">
        <f>IF(B10="",2,B10)</f>
        <v>2</v>
      </c>
      <c r="D10" s="23"/>
      <c r="E10" s="3"/>
      <c r="I10" s="24"/>
    </row>
    <row r="11" spans="1:15" x14ac:dyDescent="0.2">
      <c r="A11" s="17"/>
      <c r="B11" s="24"/>
      <c r="C11" s="5">
        <f>IF(B11="",3,B11)</f>
        <v>3</v>
      </c>
      <c r="D11" s="23"/>
      <c r="E11" s="3"/>
      <c r="I11" s="25"/>
    </row>
    <row r="12" spans="1:15" x14ac:dyDescent="0.2">
      <c r="A12" s="17"/>
      <c r="B12" s="24"/>
      <c r="C12" s="5">
        <f>IF(B12="",4,B12)</f>
        <v>4</v>
      </c>
      <c r="D12" s="23"/>
      <c r="E12" s="3"/>
      <c r="I12" s="24"/>
    </row>
    <row r="13" spans="1:15" x14ac:dyDescent="0.2">
      <c r="A13" s="21"/>
      <c r="B13" s="24"/>
      <c r="C13" s="5">
        <f>IF(B13="",5,B13)</f>
        <v>5</v>
      </c>
      <c r="D13" s="23"/>
      <c r="E13" s="3"/>
      <c r="I13" s="24"/>
    </row>
    <row r="14" spans="1:15" x14ac:dyDescent="0.2">
      <c r="A14" s="17"/>
      <c r="B14" s="24"/>
      <c r="C14" s="5">
        <f>IF(B14="",6,B14)</f>
        <v>6</v>
      </c>
      <c r="D14" s="23"/>
      <c r="E14" s="3"/>
      <c r="I14" s="24"/>
    </row>
    <row r="15" spans="1:15" x14ac:dyDescent="0.2">
      <c r="A15" s="17"/>
      <c r="B15" s="24"/>
      <c r="C15" s="5">
        <f>IF(B15="",7,B15)</f>
        <v>7</v>
      </c>
      <c r="D15" s="23"/>
      <c r="E15" s="3"/>
      <c r="I15" s="24"/>
    </row>
    <row r="16" spans="1:15" x14ac:dyDescent="0.2">
      <c r="A16" s="17"/>
      <c r="B16" s="24"/>
      <c r="C16" s="5">
        <f>IF(B16="",8,B16)</f>
        <v>8</v>
      </c>
      <c r="D16" s="23"/>
      <c r="E16" s="3"/>
      <c r="I16" s="24"/>
    </row>
    <row r="17" spans="1:9" x14ac:dyDescent="0.2">
      <c r="A17" s="17"/>
      <c r="B17" s="24"/>
      <c r="C17" s="5">
        <f>IF(B17="",9,B17)</f>
        <v>9</v>
      </c>
      <c r="D17" s="23"/>
      <c r="E17" s="3"/>
      <c r="I17" s="24"/>
    </row>
    <row r="18" spans="1:9" x14ac:dyDescent="0.2">
      <c r="A18" s="17"/>
      <c r="B18" s="24"/>
      <c r="C18" s="5">
        <f>IF(B18="",10,B18)</f>
        <v>10</v>
      </c>
      <c r="D18" s="23"/>
      <c r="E18" s="3"/>
      <c r="I18" s="24"/>
    </row>
    <row r="19" spans="1:9" x14ac:dyDescent="0.2">
      <c r="A19" s="17"/>
      <c r="B19" s="24"/>
      <c r="C19" s="5">
        <f>IF(B19="",11,B19)</f>
        <v>11</v>
      </c>
      <c r="D19" s="23"/>
      <c r="E19" s="3"/>
      <c r="I19" s="24"/>
    </row>
    <row r="20" spans="1:9" x14ac:dyDescent="0.2">
      <c r="A20" s="17"/>
      <c r="B20" s="24"/>
      <c r="C20" s="5">
        <f>IF(B20="",12,B20)</f>
        <v>12</v>
      </c>
      <c r="D20" s="23"/>
      <c r="E20" s="3"/>
      <c r="I20" s="24"/>
    </row>
    <row r="21" spans="1:9" x14ac:dyDescent="0.2">
      <c r="A21" s="17"/>
      <c r="B21" s="24"/>
      <c r="C21" s="5">
        <f>IF(B21="",13,B21)</f>
        <v>13</v>
      </c>
      <c r="D21" s="23"/>
      <c r="E21" s="3"/>
      <c r="I21" s="24"/>
    </row>
    <row r="22" spans="1:9" x14ac:dyDescent="0.2">
      <c r="A22" s="17"/>
      <c r="B22" s="24"/>
      <c r="C22" s="5">
        <f>IF(B22="",14,B22)</f>
        <v>14</v>
      </c>
      <c r="D22" s="23"/>
      <c r="E22" s="3"/>
      <c r="I22" s="24"/>
    </row>
    <row r="23" spans="1:9" x14ac:dyDescent="0.2">
      <c r="A23" s="17"/>
      <c r="B23" s="24"/>
      <c r="C23" s="5">
        <f>IF(B23="",15,B23)</f>
        <v>15</v>
      </c>
      <c r="D23" s="23"/>
      <c r="E23" s="3"/>
      <c r="I23" s="24"/>
    </row>
    <row r="24" spans="1:9" x14ac:dyDescent="0.2">
      <c r="A24" s="17"/>
      <c r="B24" s="24"/>
      <c r="C24" s="5">
        <f>IF(B24="",16,B24)</f>
        <v>16</v>
      </c>
      <c r="D24" s="23"/>
      <c r="E24" s="3"/>
      <c r="I24" s="24"/>
    </row>
    <row r="25" spans="1:9" x14ac:dyDescent="0.2">
      <c r="A25" s="17"/>
      <c r="B25" s="24"/>
      <c r="C25" s="5">
        <f>IF(B25="",17,B25)</f>
        <v>17</v>
      </c>
      <c r="D25" s="23"/>
      <c r="E25" s="3"/>
      <c r="I25" s="24"/>
    </row>
    <row r="26" spans="1:9" x14ac:dyDescent="0.2">
      <c r="A26" s="17"/>
      <c r="B26" s="24"/>
      <c r="C26" s="5">
        <f>IF(B26="",18,B26)</f>
        <v>18</v>
      </c>
      <c r="D26" s="23"/>
      <c r="E26" s="3"/>
      <c r="I26" s="24"/>
    </row>
    <row r="27" spans="1:9" x14ac:dyDescent="0.2">
      <c r="A27" s="17"/>
      <c r="B27" s="24"/>
      <c r="C27" s="5">
        <f>IF(B27="",19,B27)</f>
        <v>19</v>
      </c>
      <c r="D27" s="23"/>
      <c r="E27" s="3"/>
      <c r="I27" s="24"/>
    </row>
    <row r="28" spans="1:9" x14ac:dyDescent="0.2">
      <c r="A28" s="17"/>
      <c r="B28" s="24"/>
      <c r="C28" s="5">
        <f>IF(B28="",20,B28)</f>
        <v>20</v>
      </c>
      <c r="D28" s="23"/>
      <c r="E28" s="3"/>
      <c r="I28" s="24"/>
    </row>
    <row r="29" spans="1:9" x14ac:dyDescent="0.2">
      <c r="A29" s="17"/>
      <c r="B29" s="24"/>
      <c r="C29" s="5">
        <f>IF(B29="",21,B29)</f>
        <v>21</v>
      </c>
      <c r="D29" s="23"/>
      <c r="E29" s="3"/>
      <c r="I29" s="24"/>
    </row>
    <row r="30" spans="1:9" x14ac:dyDescent="0.2">
      <c r="A30" s="17"/>
      <c r="B30" s="24"/>
      <c r="C30" s="5">
        <f>IF(B30="",22,B30)</f>
        <v>22</v>
      </c>
      <c r="D30" s="23"/>
      <c r="E30" s="3"/>
      <c r="I30" s="24"/>
    </row>
    <row r="31" spans="1:9" x14ac:dyDescent="0.2">
      <c r="A31" s="17"/>
      <c r="B31" s="24"/>
      <c r="C31" s="5">
        <f>IF(B31="",23,B31)</f>
        <v>23</v>
      </c>
      <c r="D31" s="23"/>
      <c r="E31" s="3"/>
      <c r="I31" s="24"/>
    </row>
    <row r="32" spans="1:9" x14ac:dyDescent="0.2">
      <c r="A32" s="17"/>
      <c r="B32" s="24"/>
      <c r="C32" s="5">
        <f>IF(B32="",24,B32)</f>
        <v>24</v>
      </c>
      <c r="D32" s="23"/>
      <c r="E32" s="3"/>
      <c r="I32" s="24"/>
    </row>
    <row r="33" spans="1:9" x14ac:dyDescent="0.2">
      <c r="A33" s="17"/>
      <c r="B33" s="24"/>
      <c r="C33" s="5">
        <f>IF(B33="",25,B33)</f>
        <v>25</v>
      </c>
      <c r="D33" s="23"/>
      <c r="E33" s="3"/>
      <c r="I33" s="24"/>
    </row>
    <row r="34" spans="1:9" hidden="1" x14ac:dyDescent="0.2">
      <c r="A34" s="17"/>
      <c r="B34" s="24"/>
      <c r="C34" s="5">
        <f>IF(B34="",26,B34)</f>
        <v>26</v>
      </c>
      <c r="D34" s="23"/>
      <c r="E34" s="3"/>
      <c r="I34" s="24"/>
    </row>
    <row r="35" spans="1:9" hidden="1" x14ac:dyDescent="0.2">
      <c r="A35" s="17"/>
      <c r="B35" s="24"/>
      <c r="C35" s="5">
        <f>IF(B35="",27,B35)</f>
        <v>27</v>
      </c>
      <c r="D35" s="23"/>
      <c r="E35" s="3"/>
      <c r="I35" s="24"/>
    </row>
    <row r="36" spans="1:9" hidden="1" x14ac:dyDescent="0.2">
      <c r="A36" s="17"/>
      <c r="B36" s="24"/>
      <c r="C36" s="5">
        <f>IF(B36="",28,B36)</f>
        <v>28</v>
      </c>
      <c r="D36" s="23"/>
      <c r="E36" s="3"/>
      <c r="I36" s="24"/>
    </row>
    <row r="37" spans="1:9" hidden="1" x14ac:dyDescent="0.2">
      <c r="A37" s="17"/>
      <c r="B37" s="24"/>
      <c r="C37" s="5">
        <f>IF(B37="",29,B37)</f>
        <v>29</v>
      </c>
      <c r="D37" s="23"/>
      <c r="E37" s="3"/>
      <c r="I37" s="24"/>
    </row>
    <row r="38" spans="1:9" hidden="1" x14ac:dyDescent="0.2">
      <c r="A38" s="17"/>
      <c r="B38" s="24"/>
      <c r="C38" s="5">
        <f>IF(B38="",30,B38)</f>
        <v>30</v>
      </c>
      <c r="D38" s="23"/>
      <c r="E38" s="3"/>
      <c r="I38" s="24"/>
    </row>
    <row r="39" spans="1:9" hidden="1" x14ac:dyDescent="0.2">
      <c r="A39" s="17"/>
      <c r="B39" s="24"/>
      <c r="C39" s="5">
        <f>IF(B39="",31,B39)</f>
        <v>31</v>
      </c>
      <c r="D39" s="23"/>
      <c r="E39" s="3"/>
    </row>
    <row r="40" spans="1:9" hidden="1" x14ac:dyDescent="0.2">
      <c r="A40" s="17"/>
      <c r="B40" s="24"/>
      <c r="C40" s="5">
        <f>IF(B40="",32,B40)</f>
        <v>32</v>
      </c>
      <c r="D40" s="23"/>
      <c r="E40" s="3"/>
    </row>
    <row r="41" spans="1:9" hidden="1" x14ac:dyDescent="0.2">
      <c r="A41" s="17"/>
      <c r="B41" s="24"/>
      <c r="C41" s="5">
        <f>IF(B41="",33,B41)</f>
        <v>33</v>
      </c>
      <c r="D41" s="23"/>
      <c r="E41" s="3"/>
    </row>
    <row r="42" spans="1:9" hidden="1" x14ac:dyDescent="0.2">
      <c r="A42" s="17"/>
      <c r="B42" s="24"/>
      <c r="C42" s="5">
        <f>IF(B42="",34,B42)</f>
        <v>34</v>
      </c>
      <c r="D42" s="23"/>
      <c r="E42" s="3"/>
    </row>
    <row r="43" spans="1:9" hidden="1" x14ac:dyDescent="0.2">
      <c r="A43" s="17"/>
      <c r="B43" s="24"/>
      <c r="C43" s="5">
        <f>IF(B43="",35,B43)</f>
        <v>35</v>
      </c>
      <c r="D43" s="23"/>
      <c r="E43" s="3"/>
    </row>
    <row r="44" spans="1:9" hidden="1" x14ac:dyDescent="0.2">
      <c r="A44" s="17"/>
      <c r="B44" s="24"/>
      <c r="C44" s="5">
        <f>IF(B44="",36,B44)</f>
        <v>36</v>
      </c>
      <c r="D44" s="23"/>
      <c r="E44" s="3"/>
    </row>
    <row r="45" spans="1:9" hidden="1" x14ac:dyDescent="0.2">
      <c r="A45" s="17"/>
      <c r="B45" s="24"/>
      <c r="C45" s="5">
        <f>IF(B45="",37,B45)</f>
        <v>37</v>
      </c>
      <c r="D45" s="23"/>
      <c r="E45" s="3"/>
    </row>
    <row r="46" spans="1:9" hidden="1" x14ac:dyDescent="0.2">
      <c r="A46" s="17"/>
      <c r="B46" s="24"/>
      <c r="C46" s="5">
        <f>IF(B46="",38,B46)</f>
        <v>38</v>
      </c>
      <c r="D46" s="23"/>
      <c r="E46" s="3"/>
    </row>
    <row r="47" spans="1:9" hidden="1" x14ac:dyDescent="0.2">
      <c r="A47" s="17"/>
      <c r="B47" s="24"/>
      <c r="C47" s="5">
        <f>IF(B47="",39,B47)</f>
        <v>39</v>
      </c>
      <c r="D47" s="23"/>
      <c r="E47" s="3"/>
    </row>
    <row r="48" spans="1:9" hidden="1" x14ac:dyDescent="0.2">
      <c r="A48" s="17"/>
      <c r="B48" s="24"/>
      <c r="C48" s="5">
        <f>IF(B48="",40,B48)</f>
        <v>40</v>
      </c>
      <c r="D48" s="23"/>
      <c r="E48" s="3"/>
    </row>
    <row r="49" spans="1:5" hidden="1" x14ac:dyDescent="0.2">
      <c r="A49" s="17"/>
      <c r="B49" s="24"/>
      <c r="C49" s="5">
        <f>IF(B49="",41,B49)</f>
        <v>41</v>
      </c>
      <c r="D49" s="23"/>
      <c r="E49" s="3"/>
    </row>
    <row r="50" spans="1:5" hidden="1" x14ac:dyDescent="0.2">
      <c r="A50" s="17"/>
      <c r="B50" s="24"/>
      <c r="C50" s="5">
        <f>IF(B50="",42,B50)</f>
        <v>42</v>
      </c>
      <c r="D50" s="23"/>
      <c r="E50" s="3"/>
    </row>
    <row r="51" spans="1:5" hidden="1" x14ac:dyDescent="0.2">
      <c r="A51" s="17"/>
      <c r="B51" s="24"/>
      <c r="C51" s="5">
        <f>IF(B51="",43,B51)</f>
        <v>43</v>
      </c>
      <c r="D51" s="23"/>
      <c r="E51" s="3"/>
    </row>
    <row r="52" spans="1:5" hidden="1" x14ac:dyDescent="0.2">
      <c r="A52" s="17"/>
      <c r="B52" s="24"/>
      <c r="C52" s="5">
        <f>IF(B52="",44,B52)</f>
        <v>44</v>
      </c>
      <c r="D52" s="23"/>
      <c r="E52" s="3"/>
    </row>
    <row r="53" spans="1:5" hidden="1" x14ac:dyDescent="0.2">
      <c r="A53" s="17"/>
      <c r="B53" s="24"/>
      <c r="C53" s="5">
        <f>IF(B53="",45,B53)</f>
        <v>45</v>
      </c>
      <c r="D53" s="23"/>
      <c r="E53" s="3"/>
    </row>
    <row r="54" spans="1:5" hidden="1" x14ac:dyDescent="0.2">
      <c r="A54" s="17"/>
      <c r="B54" s="24"/>
      <c r="C54" s="5">
        <f>IF(B54="",46,B54)</f>
        <v>46</v>
      </c>
      <c r="D54" s="23"/>
      <c r="E54" s="3"/>
    </row>
    <row r="55" spans="1:5" hidden="1" x14ac:dyDescent="0.2">
      <c r="A55" s="17"/>
      <c r="B55" s="24"/>
      <c r="C55" s="5">
        <f>IF(B55="",47,B55)</f>
        <v>47</v>
      </c>
      <c r="D55" s="23"/>
      <c r="E55" s="3"/>
    </row>
    <row r="56" spans="1:5" hidden="1" x14ac:dyDescent="0.2">
      <c r="A56" s="17"/>
      <c r="B56" s="24"/>
      <c r="C56" s="5">
        <f>IF(B56="",48,B56)</f>
        <v>48</v>
      </c>
      <c r="D56" s="23"/>
      <c r="E56" s="3"/>
    </row>
    <row r="57" spans="1:5" hidden="1" x14ac:dyDescent="0.2">
      <c r="A57" s="18"/>
      <c r="B57" s="24"/>
      <c r="C57" s="5">
        <f>IF(B57="",49,B57)</f>
        <v>49</v>
      </c>
      <c r="D57" s="23"/>
      <c r="E57" s="3"/>
    </row>
    <row r="58" spans="1:5" hidden="1" x14ac:dyDescent="0.2">
      <c r="A58" s="18"/>
      <c r="B58" s="24"/>
      <c r="C58" s="5">
        <f>IF(B58="",50,B58)</f>
        <v>50</v>
      </c>
      <c r="D58" s="23"/>
      <c r="E58" s="3"/>
    </row>
    <row r="59" spans="1:5" hidden="1" x14ac:dyDescent="0.2">
      <c r="A59" s="18"/>
      <c r="B59" s="24"/>
      <c r="C59" s="5">
        <f>IF(B59="",51,B59)</f>
        <v>51</v>
      </c>
      <c r="D59" s="23"/>
      <c r="E59" s="3"/>
    </row>
    <row r="60" spans="1:5" hidden="1" x14ac:dyDescent="0.2">
      <c r="A60" s="18"/>
      <c r="B60" s="24"/>
      <c r="C60" s="5">
        <f>IF(B60="",52,B60)</f>
        <v>52</v>
      </c>
      <c r="D60" s="23"/>
      <c r="E60" s="3"/>
    </row>
    <row r="61" spans="1:5" hidden="1" x14ac:dyDescent="0.2">
      <c r="A61" s="18"/>
      <c r="B61" s="24"/>
      <c r="C61" s="5">
        <f>IF(B61="",53,B61)</f>
        <v>53</v>
      </c>
      <c r="D61" s="23"/>
      <c r="E61" s="3"/>
    </row>
    <row r="62" spans="1:5" hidden="1" x14ac:dyDescent="0.2">
      <c r="A62" s="18"/>
      <c r="B62" s="24"/>
      <c r="C62" s="5">
        <f>IF(B62="",54,B62)</f>
        <v>54</v>
      </c>
      <c r="D62" s="23"/>
      <c r="E62" s="3"/>
    </row>
    <row r="63" spans="1:5" hidden="1" x14ac:dyDescent="0.2">
      <c r="A63" s="18"/>
      <c r="B63" s="24"/>
      <c r="C63" s="5">
        <f>IF(B63="",55,B63)</f>
        <v>55</v>
      </c>
      <c r="D63" s="23"/>
      <c r="E63" s="3"/>
    </row>
    <row r="64" spans="1:5" hidden="1" x14ac:dyDescent="0.2">
      <c r="A64" s="18"/>
      <c r="B64" s="24"/>
      <c r="C64" s="5">
        <f>IF(B64="",56,B64)</f>
        <v>56</v>
      </c>
      <c r="D64" s="23"/>
      <c r="E64" s="3"/>
    </row>
    <row r="65" spans="1:15" hidden="1" x14ac:dyDescent="0.2">
      <c r="A65" s="18"/>
      <c r="B65" s="24"/>
      <c r="C65" s="5">
        <f>IF(B65="",57,B65)</f>
        <v>57</v>
      </c>
      <c r="D65" s="23"/>
      <c r="E65" s="3"/>
    </row>
    <row r="66" spans="1:15" hidden="1" x14ac:dyDescent="0.2">
      <c r="A66" s="18"/>
      <c r="B66" s="24"/>
      <c r="C66" s="5">
        <f>IF(B66="",58,B66)</f>
        <v>58</v>
      </c>
      <c r="D66" s="23"/>
      <c r="E66" s="3"/>
    </row>
    <row r="67" spans="1:15" hidden="1" x14ac:dyDescent="0.2">
      <c r="A67" s="18"/>
      <c r="B67" s="24"/>
      <c r="C67" s="5">
        <f>IF(B67="",59,B67)</f>
        <v>59</v>
      </c>
      <c r="D67" s="23"/>
      <c r="E67" s="3"/>
    </row>
    <row r="68" spans="1:15" hidden="1" x14ac:dyDescent="0.2">
      <c r="A68" s="18"/>
      <c r="B68" s="24"/>
      <c r="C68" s="5">
        <f>IF(B68="",60,B68)</f>
        <v>60</v>
      </c>
      <c r="D68" s="23"/>
      <c r="E68" s="3"/>
    </row>
    <row r="69" spans="1:15" ht="15.75" x14ac:dyDescent="0.25">
      <c r="A69" s="18"/>
      <c r="B69" s="144" t="s">
        <v>151</v>
      </c>
      <c r="C69" s="8"/>
      <c r="D69" s="7"/>
      <c r="E69" s="3"/>
      <c r="F69" s="370" t="s">
        <v>217</v>
      </c>
      <c r="G69" s="361"/>
      <c r="H69" s="362"/>
      <c r="I69" s="362"/>
      <c r="J69" s="363"/>
      <c r="K69" s="363"/>
      <c r="L69" s="363"/>
      <c r="M69" s="363"/>
      <c r="N69" s="364"/>
      <c r="O69" s="371"/>
    </row>
    <row r="70" spans="1:15" ht="15.75" x14ac:dyDescent="0.2">
      <c r="A70" s="18"/>
      <c r="B70" s="144" t="s">
        <v>152</v>
      </c>
      <c r="C70" s="8"/>
      <c r="D70" s="7"/>
      <c r="E70" s="3"/>
      <c r="F70" s="372" t="s">
        <v>216</v>
      </c>
      <c r="G70" s="365"/>
      <c r="H70" s="366"/>
      <c r="I70" s="367"/>
      <c r="J70" s="368"/>
      <c r="K70" s="368"/>
      <c r="L70" s="368"/>
      <c r="M70" s="368"/>
      <c r="N70" s="369"/>
      <c r="O70" s="373"/>
    </row>
    <row r="71" spans="1:15" x14ac:dyDescent="0.2">
      <c r="A71" s="18"/>
      <c r="B71" s="1"/>
      <c r="C71" s="8"/>
      <c r="D71" s="7"/>
      <c r="E71" s="3"/>
    </row>
    <row r="72" spans="1:15" x14ac:dyDescent="0.2">
      <c r="A72" s="17"/>
      <c r="B72" s="355" t="s">
        <v>211</v>
      </c>
      <c r="C72" s="8"/>
      <c r="D72" s="9"/>
      <c r="E72" s="3"/>
    </row>
    <row r="73" spans="1:15" x14ac:dyDescent="0.2">
      <c r="A73" s="17"/>
      <c r="B73" s="355" t="s">
        <v>4</v>
      </c>
      <c r="C73" s="8"/>
      <c r="D73" s="10"/>
      <c r="E73" s="3"/>
    </row>
    <row r="74" spans="1:15" x14ac:dyDescent="0.2">
      <c r="A74" s="17"/>
      <c r="B74" s="355" t="s">
        <v>5</v>
      </c>
      <c r="C74" s="4"/>
      <c r="D74" s="10"/>
      <c r="E74" s="3"/>
    </row>
    <row r="75" spans="1:15" x14ac:dyDescent="0.2">
      <c r="A75" s="17"/>
      <c r="B75" s="356" t="s">
        <v>6</v>
      </c>
      <c r="C75" s="4"/>
      <c r="D75" s="4"/>
      <c r="E75" s="3"/>
    </row>
    <row r="76" spans="1:15" x14ac:dyDescent="0.2">
      <c r="A76" s="17"/>
      <c r="B76" s="357" t="s">
        <v>212</v>
      </c>
      <c r="C76" s="95"/>
      <c r="D76" s="4"/>
      <c r="E76" s="3"/>
    </row>
    <row r="77" spans="1:15" x14ac:dyDescent="0.2">
      <c r="A77" s="17"/>
      <c r="B77" s="358" t="s">
        <v>213</v>
      </c>
      <c r="C77" s="5" t="s">
        <v>130</v>
      </c>
      <c r="D77" s="4"/>
      <c r="E77" s="3"/>
    </row>
    <row r="78" spans="1:15" x14ac:dyDescent="0.2">
      <c r="A78" s="17"/>
      <c r="B78" s="359"/>
      <c r="C78" s="4"/>
      <c r="D78" s="4"/>
      <c r="E78" s="3"/>
    </row>
    <row r="79" spans="1:15" x14ac:dyDescent="0.2">
      <c r="A79" s="17"/>
      <c r="B79" s="360" t="s">
        <v>215</v>
      </c>
      <c r="C79" s="4"/>
      <c r="D79" s="4"/>
      <c r="E79" s="3"/>
    </row>
    <row r="80" spans="1:15" x14ac:dyDescent="0.2">
      <c r="A80" s="17"/>
      <c r="B80" s="360" t="s">
        <v>7</v>
      </c>
      <c r="C80" s="4"/>
      <c r="D80" s="4"/>
      <c r="E80" s="3"/>
    </row>
    <row r="81" spans="1:5" x14ac:dyDescent="0.2">
      <c r="A81" s="17"/>
      <c r="B81" s="360" t="s">
        <v>8</v>
      </c>
      <c r="C81" s="4"/>
      <c r="D81" s="4"/>
      <c r="E81" s="3"/>
    </row>
    <row r="82" spans="1:5" x14ac:dyDescent="0.2">
      <c r="A82" s="17"/>
      <c r="B82" s="360" t="s">
        <v>214</v>
      </c>
      <c r="C82" s="4"/>
      <c r="D82" s="4"/>
      <c r="E82" s="3"/>
    </row>
    <row r="83" spans="1:5" x14ac:dyDescent="0.2">
      <c r="A83" s="17"/>
      <c r="B83" s="360" t="s">
        <v>9</v>
      </c>
      <c r="C83" s="4"/>
      <c r="D83" s="4"/>
      <c r="E83" s="11"/>
    </row>
    <row r="84" spans="1:5" x14ac:dyDescent="0.2">
      <c r="A84" s="17"/>
      <c r="B84" s="360" t="s">
        <v>10</v>
      </c>
      <c r="C84" s="1"/>
      <c r="D84" s="1"/>
      <c r="E84" s="12"/>
    </row>
    <row r="85" spans="1:5" x14ac:dyDescent="0.2">
      <c r="A85" s="18"/>
      <c r="B85" s="1"/>
      <c r="C85" s="1"/>
      <c r="D85" s="1"/>
      <c r="E85" s="12"/>
    </row>
    <row r="86" spans="1:5" x14ac:dyDescent="0.2">
      <c r="A86" s="13"/>
      <c r="B86" s="14"/>
      <c r="C86" s="14"/>
      <c r="D86" s="14"/>
      <c r="E86" s="15"/>
    </row>
  </sheetData>
  <sheetProtection algorithmName="SHA-512" hashValue="AL5am2scKGKIBfXfF5HCn2Ar8EWkuwGltGLehfratKDHkxWiVH0pBLnslNGlju9A4aQ1K1E1nigIxLpWSRaa/Q==" saltValue="l5D/R/T/BaNa0iQoaUAMUw==" spinCount="100000" sheet="1" formatCells="0" formatColumns="0" formatRows="0"/>
  <hyperlinks>
    <hyperlink ref="C77" location="Zentrale!A9" display="Wieder nach oben" xr:uid="{D053F281-90D2-423B-9007-8A0A28099724}"/>
    <hyperlink ref="C9" location="'1'!A1" display="'1'!A1" xr:uid="{89CB2097-660B-4A51-A21C-8F9123A303B9}"/>
    <hyperlink ref="C10" location="'2'!A1" display="'2'!A1" xr:uid="{75B4D841-49A1-441E-93E6-0B458CD3DD2B}"/>
    <hyperlink ref="C11" location="'3'!A1" display="'3'!A1" xr:uid="{1C801775-31F8-408C-867E-0859A4B1CE6A}"/>
    <hyperlink ref="C7" location="Zeiterfassung!A1" display="Zeiterfassung" xr:uid="{26CF1ABB-A100-4290-A7A5-7CEB290B56E4}"/>
    <hyperlink ref="C5" location="Finanzen!A1" display="Finanzen" xr:uid="{7AEB8D4A-77E1-4F34-BAF4-B28AEF7FA909}"/>
    <hyperlink ref="C3" location="Kalender!A1" display="Termine" xr:uid="{8E114722-39F1-4AE9-B3A1-64EA694CC0AA}"/>
    <hyperlink ref="C12" location="'4'!A1" display="'4'!A1" xr:uid="{A98CF061-4CED-48C8-A2C6-585FB621DFAC}"/>
    <hyperlink ref="C13" location="'5'!A1" display="'5'!A1" xr:uid="{A93CD3A9-1AFC-46C4-9D15-C6EFA550A079}"/>
    <hyperlink ref="C14" location="'6'!A1" display="'6'!A1" xr:uid="{4EDB431C-97F9-4E53-B75D-63266F810E21}"/>
    <hyperlink ref="C15" location="'7'!A1" display="'7'!A1" xr:uid="{6FBA8974-D3F8-4B05-A23C-7C6D571775C0}"/>
    <hyperlink ref="C16" location="'8'!A1" display="'8'!A1" xr:uid="{EA1E5C6D-50AF-4E3B-A184-B522DE9865C2}"/>
    <hyperlink ref="C17" location="'9'!A1" display="'9'!A1" xr:uid="{91C3B84D-07F0-4C30-9DDE-F2EBD4D485BC}"/>
    <hyperlink ref="C18" location="'10'!A1" display="'10'!A1" xr:uid="{DCE8CA89-C513-4AF1-8E59-A31AD474A80A}"/>
    <hyperlink ref="C19" location="'11'!A1" display="'11'!A1" xr:uid="{20A40002-C29D-4695-B9FB-54AC53269990}"/>
    <hyperlink ref="C20" location="'12'!A1" display="'12'!A1" xr:uid="{347BE569-3B58-4877-9A1C-5402C6FADCCE}"/>
    <hyperlink ref="C21" location="'13'!A1" display="'13'!A1" xr:uid="{EB5F177C-C952-4295-9755-BA13D9E64A9E}"/>
    <hyperlink ref="C22" location="'14'!A1" display="'14'!A1" xr:uid="{3BE618BD-AA69-47E5-9AEA-5084C678ADD7}"/>
    <hyperlink ref="C23" location="'15'!A1" display="'15'!A1" xr:uid="{1220A1FD-4DB9-4881-BE54-06C8AFA71F8D}"/>
    <hyperlink ref="C24" location="'16'!A1" display="'16'!A1" xr:uid="{BDE1F333-49B1-4DA9-BCAD-66C981304C29}"/>
    <hyperlink ref="C25" location="'17'!A1" display="'17'!A1" xr:uid="{D1697515-D8F0-487D-8C55-90DD4AD264D3}"/>
    <hyperlink ref="C26" location="'18'!A1" display="'18'!A1" xr:uid="{37D8A7E3-C145-4F2F-A561-DB0539552493}"/>
    <hyperlink ref="C27" location="'19'!A1" display="'19'!A1" xr:uid="{FFC1B37F-C9CE-4A99-9D3C-45A6F863C73F}"/>
    <hyperlink ref="C28" location="'20'!A1" display="'20'!A1" xr:uid="{E5335AB3-6310-408B-B61C-5CB289B2EDA6}"/>
    <hyperlink ref="C29" location="'21'!A1" display="'21'!A1" xr:uid="{9DC2AC05-C323-4395-9B49-FEF3F9D352E8}"/>
    <hyperlink ref="C30" location="'22'!A1" display="'22'!A1" xr:uid="{D2FA3251-75A2-4EF8-B89B-51D5DB5190DD}"/>
    <hyperlink ref="C31" location="'23'!A1" display="'23'!A1" xr:uid="{C3960210-57A0-4BE0-9078-9C60E64CACE4}"/>
    <hyperlink ref="C32" location="'24'!A1" display="'24'!A1" xr:uid="{8ACD5DE5-81F8-4ABB-B997-D6BBB3EFBD4E}"/>
    <hyperlink ref="C33" location="'25'!A1" display="'25'!A1" xr:uid="{91A53B92-423D-4E7B-8490-6F88D298109E}"/>
    <hyperlink ref="C34" location="'26'!A1" display="'26'!A1" xr:uid="{41077CFC-3371-451E-BDA8-2F36CB5C6654}"/>
    <hyperlink ref="C35" location="'27'!A1" display="'27'!A1" xr:uid="{8868349B-B118-48BA-8DBB-EE8B8C043D5E}"/>
    <hyperlink ref="C36" location="'28'!A1" display="'28'!A1" xr:uid="{A8187BB7-0EDC-4B89-A71E-A010AFDB634D}"/>
    <hyperlink ref="C37" location="'29'!A1" display="'29'!A1" xr:uid="{0D170911-9286-4447-AB77-475428C611A0}"/>
    <hyperlink ref="C38" location="'30'!A1" display="'30'!A1" xr:uid="{AB994D4D-7D5E-4CFF-8BFD-187BCD84C8F5}"/>
    <hyperlink ref="C39" location="'31'!A1" display="'31'!A1" xr:uid="{B0338BE8-76FC-4997-908B-6BDF6638480D}"/>
    <hyperlink ref="C40" location="'32'!A1" display="'32'!A1" xr:uid="{EA8F922B-87C6-416B-BC6A-36008CA9454A}"/>
    <hyperlink ref="C41" location="'33'!A1" display="'33'!A1" xr:uid="{3E5019C9-BFBB-4AEB-9396-26B91792AD4B}"/>
    <hyperlink ref="C42" location="'34'!A1" display="'34'!A1" xr:uid="{37D8C40F-1CD5-434C-B8A5-91524DDA0DF7}"/>
    <hyperlink ref="C43" location="'35'!A1" display="'35'!A1" xr:uid="{C7465DDF-032C-4C33-A490-A3EFEC7F7B84}"/>
    <hyperlink ref="C44" location="'36'!A1" display="'36'!A1" xr:uid="{EB452FC8-5997-4FA4-A567-E0707C287D03}"/>
    <hyperlink ref="C45" location="'37'!A1" display="'37'!A1" xr:uid="{9E094B2A-344E-4E5B-9CE1-CF1FCF1536FB}"/>
    <hyperlink ref="C46" location="'38'!A1" display="'38'!A1" xr:uid="{81C802B4-AF46-4D15-8A41-6DC0E2AD5538}"/>
    <hyperlink ref="C47" location="'39'!A1" display="'39'!A1" xr:uid="{C6CD1754-60B6-438C-B5A2-02E544459C88}"/>
    <hyperlink ref="C48" location="'40'!A1" display="'40'!A1" xr:uid="{05F9D011-D2DC-405C-B4D7-B7FAFC270C8A}"/>
    <hyperlink ref="C49" location="'41'!A1" display="'41'!A1" xr:uid="{5EB86E82-008F-4A51-98EE-9EBEF15C8F46}"/>
    <hyperlink ref="C50" location="'42'!A1" display="'42'!A1" xr:uid="{FC5C9D8B-8D20-48C9-B0E8-70CB95616784}"/>
    <hyperlink ref="C51" location="'43'!A1" display="'43'!A1" xr:uid="{0A809518-203B-40DE-B523-EDE3F684E887}"/>
    <hyperlink ref="C52" location="'44'!A1" display="'44'!A1" xr:uid="{C25B3A95-D2D2-462E-89D3-2C6C1D822956}"/>
    <hyperlink ref="C53" location="'45'!A1" display="'45'!A1" xr:uid="{EEF09F23-F2A6-42F8-BEF6-FE3BBFAD4BF1}"/>
    <hyperlink ref="C54" location="'46'!A1" display="'46'!A1" xr:uid="{BE5653E6-974B-400B-8B22-ED03E759D98D}"/>
    <hyperlink ref="C55" location="'47'!A1" display="'47'!A1" xr:uid="{CF76481D-C167-4BE2-8FA3-F338613726DB}"/>
    <hyperlink ref="C56" location="'48'!A1" display="'48'!A1" xr:uid="{6AF954F8-8567-4EE7-A9BB-0E5F1C1E72AA}"/>
    <hyperlink ref="C57" location="'49'!A1" display="'49'!A1" xr:uid="{9A53F886-AA5E-4F18-BBE4-FD6101215B65}"/>
    <hyperlink ref="C58" location="'50'!A1" display="'50'!A1" xr:uid="{B91B07F3-9CE6-43FD-B41F-7278F2053746}"/>
    <hyperlink ref="C59" location="'51'!A1" display="'51'!A1" xr:uid="{71DD1226-F870-45CC-9C62-0AD9535E3798}"/>
    <hyperlink ref="C60" location="'52'!A1" display="'52'!A1" xr:uid="{C24F878C-9053-4340-8242-14A9785D74E8}"/>
    <hyperlink ref="C61" location="'53'!A1" display="'53'!A1" xr:uid="{9B14DAFC-BB28-4370-98AB-F98B17BC51EB}"/>
    <hyperlink ref="C62" location="'54'!A1" display="'54'!A1" xr:uid="{FCB225E9-980B-4F99-8715-ACBDC1024114}"/>
    <hyperlink ref="C63" location="'55'!A1" display="'55'!A1" xr:uid="{F63C08D0-D535-4490-967C-4D332A430692}"/>
    <hyperlink ref="C64" location="'56'!A1" display="'56'!A1" xr:uid="{1066023C-5DB9-410E-BFAD-7D0B04ED844D}"/>
    <hyperlink ref="C65" location="'57'!A1" display="'57'!A1" xr:uid="{7BE767CD-C33D-46F6-A1C2-F3DEFDF7E48D}"/>
    <hyperlink ref="C66" location="'58'!A1" display="'58'!A1" xr:uid="{1304888F-3132-4BA1-AA32-5B328E71D401}"/>
    <hyperlink ref="C67" location="'59'!A1" display="'59'!A1" xr:uid="{90E020AB-4CD0-4A73-BB7B-3585DE20171E}"/>
    <hyperlink ref="C68" location="'60'!A1" display="'60'!A1" xr:uid="{C2E27E5C-0D61-4F6D-A508-B92E66483C81}"/>
    <hyperlink ref="B5" location="'Beispiel für Zentrale'!A9" display="Beispiel für Zentrale" xr:uid="{B5A7A246-25BB-4950-BB93-E68E7517F5D2}"/>
    <hyperlink ref="B7" location="Zentrale!A85" display="Urheber" xr:uid="{E96BE90C-9217-481D-97BB-77761516D5B4}"/>
    <hyperlink ref="D3" location="Kalender_alt!A1" display="Termine Jan21 bis Jul22" xr:uid="{D9010495-4DAE-4861-847B-13D4720AF750}"/>
    <hyperlink ref="B76" r:id="rId1" display="https://www.auvista.de" xr:uid="{AB4F37F5-4D61-4D7D-9E6A-B9EA714545BA}"/>
    <hyperlink ref="B77" r:id="rId2" xr:uid="{2391FEA1-454E-4C9E-8697-45B51E96B878}"/>
  </hyperlinks>
  <printOptions gridLines="1"/>
  <pageMargins left="0.70866141732283472" right="0.39370078740157483" top="0.78740157480314965" bottom="0.78740157480314965" header="0.31496062992125984" footer="0.31496062992125984"/>
  <pageSetup paperSize="9" orientation="portrait" r:id="rId3"/>
  <headerFooter>
    <oddHeader>&amp;CSeite &amp;P/&amp;N&amp;R&amp;D</oddHeader>
    <oddFooter>&amp;R© Auvista Verlag München - Spezialist für Microsoft Excel</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0D6C-69A5-4F0C-9D40-24F6C0E7C1AA}">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IF(Zentrale!B17="","Überschrift in /Zentrale/ in Zelle B17 eintragen",Zentrale!B17)</f>
        <v>Überschrift in /Zentrale/ in Zelle B17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JQDdNGk6NQIV4zujxC8R3J0UdhYYzs0ke9FZCdRVbiYj0lw7Q3KpeTyZW9ZRx7Xut5NLKvtz4tB9KdDHHZ1+Sg==" saltValue="yYgSbFPOJBc+tk4KG1b56Q==" spinCount="100000" sheet="1" scenarios="1" formatCells="0" formatColumns="0" formatRows="0" insertHyperlinks="0"/>
  <autoFilter ref="A5:D22" xr:uid="{9029C96B-18E1-4D67-B578-E5ACD131BA5A}"/>
  <hyperlinks>
    <hyperlink ref="A2" location="Zentrale!A1" display="Zur Zentrale" xr:uid="{120E43DE-E906-418B-85E9-50EBDFB88406}"/>
    <hyperlink ref="B2" location="Zentrale!B17" display="Zentrale!B17" xr:uid="{B8F6D511-0FA5-43BC-BDD1-1FD3B73E5AA2}"/>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2EE2C-37A0-40C7-875A-C7A30CBD13EC}">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IF(Zentrale!B18="","Überschrift in /Zentrale/ in Zelle B18 eintragen",Zentrale!B18)</f>
        <v>Überschrift in /Zentrale/ in Zelle B18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epE/rP6Ngvh25W7rX6qsfCTW7pUsEb6oDscR9X9fWi1hMAYPgP6GpKDrcpd5YOKcQSZdVfO9tmVzJRC9WzfhxQ==" saltValue="1lxdmEvjDe4njsUOkTv58g==" spinCount="100000" sheet="1" scenarios="1" formatCells="0" formatColumns="0" formatRows="0" insertHyperlinks="0"/>
  <autoFilter ref="A5:D22" xr:uid="{B61E4888-F71A-493E-8275-38CC87492FFE}"/>
  <hyperlinks>
    <hyperlink ref="A2" location="Zentrale!A1" display="Zur Zentrale" xr:uid="{EEA05235-A075-45FA-8A9B-8042A68EB2B6}"/>
    <hyperlink ref="B2" location="Zentrale!B18" display="Zentrale!B18" xr:uid="{E7841B33-0634-4C1E-B176-862C56E6CF82}"/>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DFEDB-DC73-46FB-B695-46143BEF2A73}">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IF(Zentrale!B19="","Überschrift in /Zentrale/ in Zelle B19 eintragen",Zentrale!B19)</f>
        <v>Überschrift in /Zentrale/ in Zelle B19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DKsDAWuzVR5spCaIXdMqfJsIpTDMO2Id6OcSRNVd0tCq7dmOXpv7N74IctodarisIwjS90nWU/op8imi2yTsyw==" saltValue="I0kwCxgXQxlVzBf7L2jSWg==" spinCount="100000" sheet="1" scenarios="1" formatCells="0" formatColumns="0" formatRows="0" insertHyperlinks="0"/>
  <autoFilter ref="A5:D22" xr:uid="{F61035F0-5A44-4E62-B6BB-D94CB788EBD0}"/>
  <hyperlinks>
    <hyperlink ref="A2" location="Zentrale!A1" display="Zur Zentrale" xr:uid="{B001FCAB-BBED-4DCD-ABD5-38DED69B7196}"/>
    <hyperlink ref="B2" location="Zentrale!B19" display="Zentrale!B19" xr:uid="{5C6EC459-9F77-4DAB-AB10-553906E15CE1}"/>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4F211-02FC-45A1-8676-41DAF6573A45}">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IF(Zentrale!B20="","Überschrift in /Zentrale/ in Zelle B20 eintragen",Zentrale!B20)</f>
        <v>Überschrift in /Zentrale/ in Zelle B20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CJOCKg+diZIWXkAjhJbuUbU663y70/9h3vbJEacfuFb6wZ2EpBb1Cp28Uv4ISxfRE3XXkPBjDfF9jNj6W2nfnA==" saltValue="+o4YCqQ5Bro6JNsYoG0zIw==" spinCount="100000" sheet="1" scenarios="1" formatCells="0" formatColumns="0" formatRows="0" insertHyperlinks="0"/>
  <autoFilter ref="A5:D22" xr:uid="{9783109C-995B-4582-B045-78CE1A8AD237}"/>
  <hyperlinks>
    <hyperlink ref="A2" location="Zentrale!A1" display="Zur Zentrale" xr:uid="{68587450-2F28-4AE5-9D75-A25314EDD51D}"/>
    <hyperlink ref="B2" location="Zentrale!B20" display="Zentrale!B20" xr:uid="{6C29AA4D-CBC4-4FF4-A133-8E272E1CF233}"/>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0316A-40EB-41EC-B43D-3EC4B539FBF3}">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IF(Zentrale!B21="","Überschrift in /Zentrale/ in Zelle B21 eintragen",Zentrale!B21)</f>
        <v>Überschrift in /Zentrale/ in Zelle B21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hTXsHCy/vdoprG5+9Gk45Bpi5DbRWCLrrwiMdvvLxWyG8Pbqv2BFEe0pIol+97X97Kwc0ihgNj5TLRWKOAEd7w==" saltValue="RWzsI13/YFcZ0qKHIXme7Q==" spinCount="100000" sheet="1" scenarios="1" formatCells="0" formatColumns="0" formatRows="0" insertHyperlinks="0"/>
  <autoFilter ref="A5:D22" xr:uid="{2DC799A4-EA66-44EE-B064-9AB6F898CD1C}"/>
  <hyperlinks>
    <hyperlink ref="A2" location="Zentrale!A1" display="Zur Zentrale" xr:uid="{D5363E27-C891-4283-B911-30A9CD2860BD}"/>
    <hyperlink ref="B2" location="Zentrale!B21" display="Zentrale!B21" xr:uid="{EADA70E6-ECE8-4542-9588-0D865F8CE862}"/>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6A65-FB46-4CA9-8ECA-5B8D93894BE4}">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IF(Zentrale!B22="","Überschrift in /Zentrale/ in Zelle B22 eintragen",Zentrale!B22)</f>
        <v>Überschrift in /Zentrale/ in Zelle B22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dn13CXq5KTINkf2eoC2gCGMc8qgWqcZFr5Yt4DLzzHF1b8AoDimkvBGZNZluj9X6vCrd2tkiH1wqfvtn2Hl3Dg==" saltValue="kTJikqBX8fZ74PaoKTFnhw==" spinCount="100000" sheet="1" scenarios="1" formatCells="0" formatColumns="0" formatRows="0" insertHyperlinks="0"/>
  <autoFilter ref="A5:D22" xr:uid="{5CD1D45A-2810-4DF2-84E7-5029CAA40F1B}"/>
  <hyperlinks>
    <hyperlink ref="A2" location="Zentrale!A1" display="Zur Zentrale" xr:uid="{37C0547B-63CB-44B8-9DE0-A1716B2EBFBF}"/>
    <hyperlink ref="B2" location="Zentrale!B22" display="Zentrale!B22" xr:uid="{87BEA9DA-1C92-43A8-BFAB-91FC154EA1BA}"/>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0273B-ED4C-4640-AB03-ED84F0443090}">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IF(Zentrale!B23="","Überschrift in /Zentrale/ in Zelle B23 eintragen",Zentrale!B23)</f>
        <v>Überschrift in /Zentrale/ in Zelle B23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I360bnz2XyrnMMmqHfMwnPfhJ/M0I2eXWz4JhEG6+5kkhum7SwKfbF2ewTCwz3EPH7yDWjoYd6hl0IZkv5H01Q==" saltValue="sbM+Hdh5APYQ+COpwwhp7w==" spinCount="100000" sheet="1" scenarios="1" formatCells="0" formatColumns="0" formatRows="0" insertHyperlinks="0"/>
  <autoFilter ref="A5:D22" xr:uid="{4A6ECF87-6946-41D9-B93F-92FAC2010644}"/>
  <hyperlinks>
    <hyperlink ref="A2" location="Zentrale!A1" display="Zur Zentrale" xr:uid="{4A81EAA7-9754-4B13-83EB-B258DC845493}"/>
    <hyperlink ref="B2" location="Zentrale!B23" display="Zentrale!B23" xr:uid="{D1C2BBEF-1428-4DC6-A0F1-E394A5CDB7CE}"/>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B6C87-0A3D-47AD-95AB-BE81079351A9}">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IF(Zentrale!B24="","Überschrift in /Zentrale/ in Zelle B24 eintragen",Zentrale!B24)</f>
        <v>Überschrift in /Zentrale/ in Zelle B24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XmXyrR4Pz9kjR/PBOOCy22zGCcIxMA7Qjh4+7qP7FmaPiyzSctzZiX+srzfLAf/vajg7K4YkEFD5lXDwKlLJYQ==" saltValue="LKJ9Zdxe027lVBk7C9YRFg==" spinCount="100000" sheet="1" scenarios="1" formatCells="0" formatColumns="0" formatRows="0" insertHyperlinks="0"/>
  <autoFilter ref="A5:D22" xr:uid="{0366B7D1-F2DE-4615-B934-72B993BF237E}"/>
  <hyperlinks>
    <hyperlink ref="A2" location="Zentrale!A1" display="Zur Zentrale" xr:uid="{96CDE91B-6BCE-40C9-96CA-204CB6F5A02B}"/>
    <hyperlink ref="B2" location="Zentrale!B24" display="Zentrale!B24" xr:uid="{5172CBB8-DFF9-44AD-95D9-468A81E8FBD2}"/>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78AF-1F95-4918-9B05-6A99C3D4D65F}">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IF(Zentrale!B25="","Überschrift in /Zentrale/ in Zelle B25 eintragen",Zentrale!B25)</f>
        <v>Überschrift in /Zentrale/ in Zelle B25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M9NwrIZZmnUzhPErsHIWJk8sw+rt5xbPbmNKvtEdnwz0aWYZRhJDW5CZ654BzoEr2Im6ScuMsafRRCbc0+6aAQ==" saltValue="LbM8Z5X/qQi0Kt9iTCMTkA==" spinCount="100000" sheet="1" scenarios="1" formatCells="0" formatColumns="0" formatRows="0" insertHyperlinks="0"/>
  <autoFilter ref="A5:D22" xr:uid="{B057CA34-5210-4C94-A088-5C926ABA5EA3}"/>
  <hyperlinks>
    <hyperlink ref="A2" location="Zentrale!A1" display="Zur Zentrale" xr:uid="{483F2FE6-47FE-420A-8619-EB700DE8952F}"/>
    <hyperlink ref="B2" location="Zentrale!B25" display="Zentrale!B25" xr:uid="{163ADB59-6DF0-4E14-84F1-571473691833}"/>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F335-B4ED-4464-B023-39360733CB15}">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IF(Zentrale!B26="","Überschrift in /Zentrale/ in Zelle B26 eintragen",Zentrale!B26)</f>
        <v>Überschrift in /Zentrale/ in Zelle B26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rPwN+1rDe2FD5KwMZNiUk9hktGmaOSJ9jgIn5sea1xgq0jFVod2ZTcLhxqidiGnpTm+Pf8B6Ic0NDXzAUj7DvQ==" saltValue="fNwrEZijjKcc/QJhsktovg==" spinCount="100000" sheet="1" scenarios="1" formatCells="0" formatColumns="0" formatRows="0" insertHyperlinks="0"/>
  <autoFilter ref="A5:D22" xr:uid="{A2C67DA4-C66B-473C-AC3D-08CD5D4EC223}"/>
  <hyperlinks>
    <hyperlink ref="A2" location="Zentrale!A1" display="Zur Zentrale" xr:uid="{EFE5091B-64A6-4140-9A70-4A0BE8BF5D50}"/>
    <hyperlink ref="B2" location="Zentrale!B26" display="Zentrale!B26" xr:uid="{4168A811-264D-4EAA-AB83-FF7460CE6E0A}"/>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18014-B8B4-4CC6-9115-91D50C6141BE}">
  <dimension ref="A1:H11"/>
  <sheetViews>
    <sheetView showRowColHeaders="0" workbookViewId="0">
      <pane ySplit="5" topLeftCell="A6" activePane="bottomLeft" state="frozenSplit"/>
      <selection pane="bottomLeft" activeCell="A2" sqref="A2"/>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8" ht="0.95" customHeight="1" x14ac:dyDescent="0.2">
      <c r="A1" s="30" t="s">
        <v>0</v>
      </c>
      <c r="B1" s="28"/>
      <c r="C1" s="27"/>
      <c r="D1" s="27"/>
    </row>
    <row r="2" spans="1:8" ht="24.95" customHeight="1" x14ac:dyDescent="0.2">
      <c r="A2" s="31" t="s">
        <v>11</v>
      </c>
      <c r="B2" s="141" t="str">
        <f>IF(Zentrale!B9="","Überschrift in /Zentrale/ in Zelle B9 eintragen",Zentrale!B9)</f>
        <v>Beispiel für Notizblatt</v>
      </c>
      <c r="C2" s="139"/>
      <c r="D2" s="140"/>
    </row>
    <row r="3" spans="1:8" ht="51" x14ac:dyDescent="0.25">
      <c r="A3" s="37" t="s">
        <v>12</v>
      </c>
      <c r="B3" s="39" t="s">
        <v>13</v>
      </c>
      <c r="C3" s="38" t="s">
        <v>18</v>
      </c>
      <c r="D3" s="35" t="s">
        <v>20</v>
      </c>
      <c r="E3" s="112" t="s">
        <v>145</v>
      </c>
      <c r="F3" s="112"/>
      <c r="G3" s="112"/>
      <c r="H3" s="112"/>
    </row>
    <row r="4" spans="1:8" ht="25.5" x14ac:dyDescent="0.2">
      <c r="A4" s="41"/>
      <c r="B4" s="40" t="s">
        <v>14</v>
      </c>
      <c r="C4" s="114">
        <f>SUBTOTAL(9,C6:C20000)</f>
        <v>0</v>
      </c>
      <c r="D4" s="36"/>
      <c r="E4" s="122" t="s">
        <v>146</v>
      </c>
      <c r="F4" s="112"/>
      <c r="G4" s="112"/>
      <c r="H4" s="112"/>
    </row>
    <row r="5" spans="1:8" ht="24.95" customHeight="1" x14ac:dyDescent="0.2">
      <c r="A5" s="116" t="s">
        <v>15</v>
      </c>
      <c r="B5" s="142" t="s">
        <v>147</v>
      </c>
      <c r="C5" s="117">
        <f>SUM(C6:C20000)</f>
        <v>0</v>
      </c>
      <c r="D5" s="113" t="s">
        <v>16</v>
      </c>
    </row>
    <row r="7" spans="1:8" ht="54" x14ac:dyDescent="0.2">
      <c r="B7" s="26" t="s">
        <v>148</v>
      </c>
    </row>
    <row r="9" spans="1:8" ht="66.75" x14ac:dyDescent="0.2">
      <c r="B9" s="26" t="s">
        <v>149</v>
      </c>
    </row>
    <row r="11" spans="1:8" ht="51" x14ac:dyDescent="0.2">
      <c r="B11" s="26" t="s">
        <v>150</v>
      </c>
    </row>
  </sheetData>
  <sheetProtection algorithmName="SHA-512" hashValue="lx65Jtnet+sWGY3OyGdpbtjDxGISnL1iQGaC+00tgDnSo9ZuisL77oP+Pl+1qkYxcIciqI3z4hq/L9d6w3lBbw==" saltValue="eMQPCcdlOj8lNYqvl1yVQg==" spinCount="100000" sheet="1" scenarios="1" formatCells="0" formatColumns="0" formatRows="0" insertHyperlinks="0"/>
  <autoFilter ref="A5:D22" xr:uid="{2F275EB2-C162-4E46-AAE5-13A6B5D625A8}"/>
  <hyperlinks>
    <hyperlink ref="A2" location="Zentrale!A1" display="Zur Zentrale" xr:uid="{08882A97-B813-44D1-9C0B-75936D3D583D}"/>
    <hyperlink ref="B2" location="Zentrale!B9" display="Zentrale!B9" xr:uid="{E2124979-1707-4FF2-9EC7-E929548D1DC0}"/>
  </hyperlinks>
  <printOptions horizontalCentered="1" gridLines="1"/>
  <pageMargins left="0.51181102362204722" right="0.31496062992125984" top="0.78740157480314965" bottom="0.78740157480314965" header="0.31496062992125984" footer="0.31496062992125984"/>
  <pageSetup paperSize="9" scale="95" orientation="portrait" blackAndWhite="1" r:id="rId1"/>
  <headerFooter>
    <oddHeader>&amp;CSeite &amp;P/&amp;N&amp;R&amp;D</oddHeader>
    <oddFooter>&amp;R© Auvista Verlag München - Spezialist für Microsoft Excel</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9312-831D-4821-BE05-AD109ADAC416}">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IF(Zentrale!B27="","Überschrift in /Zentrale/ in Zelle B27 eintragen",Zentrale!B27)</f>
        <v>Überschrift in /Zentrale/ in Zelle B27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X5u2TSJxNneFeHCmSjPqD/WoFHYUi1WevJC+2UAhxiOyH+znUj0B8ADB4K10NFV6ORkVjLTuIq1rWd+7DKZBbQ==" saltValue="WL+i+HThcHsy2Yt+XGj0cQ==" spinCount="100000" sheet="1" scenarios="1" formatCells="0" formatColumns="0" formatRows="0" insertHyperlinks="0"/>
  <autoFilter ref="A5:D22" xr:uid="{58A004D3-6A7A-4FF3-BB3F-B801F260969D}"/>
  <hyperlinks>
    <hyperlink ref="A2" location="Zentrale!A1" display="Zur Zentrale" xr:uid="{9462A985-6631-4E87-BC53-C95B3668A151}"/>
    <hyperlink ref="B2" location="Zentrale!B27" display="Zentrale!B27" xr:uid="{FC010BC3-1DA0-476E-9682-26FFEF04EA82}"/>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8FA7F-7E6A-452A-B6FC-2A683548354D}">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IF(Zentrale!B28="","Überschrift in /Zentrale/ in Zelle B28 eintragen",Zentrale!B28)</f>
        <v>Überschrift in /Zentrale/ in Zelle B28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S6sB4OMT76m02gFzoe6sZNlEAEefQfTaXg4r5yqN+s6Y0V9M3nlBq4OGkbRj57fnvNZypHKZYPINspxx+Lt4ew==" saltValue="Jpp1h339P+MPpoCjuZ3uaA==" spinCount="100000" sheet="1" scenarios="1" formatCells="0" formatColumns="0" formatRows="0"/>
  <autoFilter ref="A5:D22" xr:uid="{A70CD223-2DC7-4FC4-8471-5FD6026A4A73}"/>
  <hyperlinks>
    <hyperlink ref="A2" location="Zentrale!A1" display="Zur Zentrale" xr:uid="{80CC2FD2-87D3-49DA-B4F2-2ECA2C47B614}"/>
    <hyperlink ref="B2" location="Zentrale!B28" display="Zentrale!B28" xr:uid="{428CEBA4-6EF6-4284-9E5D-42080F18E6EE}"/>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26523-3EFD-4254-89F9-C79210FB4395}">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IF(Zentrale!B29="","Überschrift in /Zentrale/ in Zelle B29 eintragen",Zentrale!B29)</f>
        <v>Überschrift in /Zentrale/ in Zelle B29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hP2L2xM5DjcISsFhb7iTWa/+Wxj6p32BXcNeejx53DPpNUXPtxzJlz3FvCD4v3oTYtJFNEGCQbzKHBNnfgsMVw==" saltValue="dlJejBw5KacW9bBmJ9vbfw==" spinCount="100000" sheet="1" scenarios="1" formatCells="0" formatColumns="0" formatRows="0" insertHyperlinks="0"/>
  <autoFilter ref="A5:D22" xr:uid="{1AADE054-C91C-4A06-9593-68CDD26BB018}"/>
  <hyperlinks>
    <hyperlink ref="A2" location="Zentrale!A1" display="Zur Zentrale" xr:uid="{1956C6D7-C636-461C-BA86-5D82905DB67A}"/>
    <hyperlink ref="B2" location="Zentrale!B29" display="Zentrale!B29" xr:uid="{B41E15AE-6D12-4548-B6B5-C91DB37913B7}"/>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D341-F3F4-4C9E-B617-CC1494F31121}">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IF(Zentrale!B30="","Überschrift in /Zentrale/ in Zelle B30 eintragen",Zentrale!B30)</f>
        <v>Überschrift in /Zentrale/ in Zelle B30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6QvOjKRmBOr1fLi8mgEpf/RFxUQoEyf28YMxPFFMNqBbDmw7JWRzQEEv0/Ks54xJrcsDeN+cAYaJIn+5laGA7Q==" saltValue="Pr4PYrp7tmNW4AiNiPR5rA==" spinCount="100000" sheet="1" scenarios="1" formatCells="0" formatColumns="0" formatRows="0" insertHyperlinks="0"/>
  <autoFilter ref="A5:D22" xr:uid="{98AF4F40-2E0B-431D-B13E-683A1BE7A1CA}"/>
  <hyperlinks>
    <hyperlink ref="A2" location="Zentrale!A1" display="Zur Zentrale" xr:uid="{BBC74B9D-DF38-4485-895C-102CE770754A}"/>
    <hyperlink ref="B2" location="Zentrale!B30" display="Zentrale!B30" xr:uid="{76A961A5-E532-4D1E-B014-C733AFC2885B}"/>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6E111-A4AF-4B99-A14C-54539ADDFEB8}">
  <dimension ref="A1:D5"/>
  <sheetViews>
    <sheetView showRowColHeaders="0" workbookViewId="0">
      <pane ySplit="5" topLeftCell="A6" activePane="bottomLeft" state="frozenSplit"/>
      <selection pane="bottomLeft" activeCell="B34" sqref="B34"/>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IF(Zentrale!B31="","Überschrift in /Zentrale/ in Zelle B31 eintragen",Zentrale!B31)</f>
        <v>Überschrift in /Zentrale/ in Zelle B31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H11YdxefWcALFIMwbbmUtxGfpFzJ1Clf6zuPhQBmRAkfWoR5goprcSnAsOCVYGmWLza4bsgUGTlL/TwhOYY3Zw==" saltValue="Mlv0xOqaO4jo3RC+uYn+iA==" spinCount="100000" sheet="1" scenarios="1" formatCells="0" formatColumns="0" formatRows="0" insertHyperlinks="0"/>
  <autoFilter ref="A5:D22" xr:uid="{BBC6205D-8EAE-40E6-8273-072E522C54C8}"/>
  <hyperlinks>
    <hyperlink ref="A2" location="Zentrale!A1" display="Zur Zentrale" xr:uid="{D972C469-FC63-4DDC-ACC9-DCA2B0D1AEAA}"/>
    <hyperlink ref="B2" location="Zentrale!B31" display="Zentrale!B31" xr:uid="{08D2F273-72D6-4873-8118-83BDD46B78D3}"/>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E96F-9D14-4DC4-86E9-91000255F122}">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IF(Zentrale!B32="","Überschrift in /Zentrale/ in Zelle B32 eintragen",Zentrale!B32)</f>
        <v>Überschrift in /Zentrale/ in Zelle B32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LXFgm3C59MsFAE9sOD3J4HqMQBVRoqcnlwmOMg4OikCSMldOKX4i+gFoQX56fu42Xer4ugYpGVCCNeChiHy2tw==" saltValue="M7viJNXDCjYwq3UgIj9xew==" spinCount="100000" sheet="1" scenarios="1" formatCells="0" formatColumns="0" formatRows="0" insertHyperlinks="0"/>
  <autoFilter ref="A5:D22" xr:uid="{D7D07399-1849-45DF-8C26-CBD66EDC5ED3}"/>
  <hyperlinks>
    <hyperlink ref="A2" location="Zentrale!A1" display="Zur Zentrale" xr:uid="{0A7E01F0-6E44-4CC3-9738-0ED7870FED7E}"/>
    <hyperlink ref="B2" location="Zentrale!B32" display="Zentrale!B32" xr:uid="{9FAB4E4B-BDFE-4D70-B4B2-C527C7E151F6}"/>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1821F-BD08-4774-A5A7-8BAECDCFD728}">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IF(Zentrale!B33="","Überschrift in /Zentrale/ in Zelle B33 eintragen",Zentrale!B33)</f>
        <v>Überschrift in /Zentrale/ in Zelle B33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wkTStDnGfCbWJTI6YlWIA6uxKTNh90tjZ51cbRuGA+wXmgvPKHhnyJfFtnsOcUhPKZuSBXUgOPP2OH3BDqO/1Q==" saltValue="yoGmuMq16wd9sEFd+JLolg==" spinCount="100000" sheet="1" scenarios="1" formatCells="0" formatColumns="0" formatRows="0" insertHyperlinks="0"/>
  <autoFilter ref="A5:D22" xr:uid="{F3A6FB3B-3244-4423-ABEE-5D4E3E5A02F6}"/>
  <hyperlinks>
    <hyperlink ref="A2" location="Zentrale!A1" display="Zur Zentrale" xr:uid="{88ADFFC6-461A-4690-AADA-ACB192B1324D}"/>
    <hyperlink ref="B2" location="Zentrale!B33" display="Zentrale!B33" xr:uid="{25A9F696-ECFF-4199-8DC7-B4ABA6868852}"/>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F2B49-10E0-4FC1-AA96-AF96173A6A20}">
  <dimension ref="A1:Q101"/>
  <sheetViews>
    <sheetView showRowColHeaders="0" zoomScaleNormal="100" workbookViewId="0">
      <pane ySplit="9" topLeftCell="A10" activePane="bottomLeft" state="frozenSplit"/>
      <selection pane="bottomLeft"/>
    </sheetView>
  </sheetViews>
  <sheetFormatPr baseColWidth="10" defaultColWidth="14.375" defaultRowHeight="14.25" x14ac:dyDescent="0.2"/>
  <cols>
    <col min="1" max="1" width="1.625" customWidth="1"/>
    <col min="2" max="2" width="40.625" customWidth="1"/>
    <col min="3" max="3" width="1.625" customWidth="1"/>
    <col min="4" max="6" width="12.625" customWidth="1"/>
    <col min="7" max="7" width="1.625" customWidth="1"/>
  </cols>
  <sheetData>
    <row r="1" spans="1:7" x14ac:dyDescent="0.2">
      <c r="A1" s="42" t="s">
        <v>0</v>
      </c>
      <c r="B1" s="29" t="s">
        <v>11</v>
      </c>
      <c r="C1" s="106"/>
      <c r="D1" s="95"/>
      <c r="E1" s="95"/>
      <c r="F1" s="95"/>
      <c r="G1" s="87"/>
    </row>
    <row r="2" spans="1:7" x14ac:dyDescent="0.2">
      <c r="A2" s="109"/>
      <c r="B2" s="146" t="s">
        <v>2</v>
      </c>
      <c r="C2" s="106"/>
      <c r="D2" s="83" t="s">
        <v>47</v>
      </c>
      <c r="E2" s="84" t="s">
        <v>42</v>
      </c>
      <c r="F2" s="85" t="s">
        <v>19</v>
      </c>
      <c r="G2" s="108"/>
    </row>
    <row r="3" spans="1:7" x14ac:dyDescent="0.2">
      <c r="A3" s="82"/>
      <c r="B3" s="81" t="str">
        <f>IF(Zentrale!B1="","",Zentrale!B1)</f>
        <v>Name hier eintragen</v>
      </c>
      <c r="C3" s="82"/>
      <c r="D3" s="102">
        <v>23000</v>
      </c>
      <c r="E3" s="102">
        <v>12500</v>
      </c>
      <c r="F3" s="86">
        <f>IF(COUNTA(D3:E3)=0,"",D3-E3)</f>
        <v>10500</v>
      </c>
      <c r="G3" s="87"/>
    </row>
    <row r="4" spans="1:7" ht="12" customHeight="1" x14ac:dyDescent="0.2">
      <c r="A4" s="82"/>
      <c r="B4" s="95"/>
      <c r="C4" s="82"/>
      <c r="D4" s="89"/>
      <c r="E4" s="89"/>
      <c r="F4" s="85"/>
      <c r="G4" s="90"/>
    </row>
    <row r="5" spans="1:7" x14ac:dyDescent="0.2">
      <c r="A5" s="82"/>
      <c r="B5" s="88"/>
      <c r="C5" s="82"/>
      <c r="D5" s="108" t="s">
        <v>48</v>
      </c>
      <c r="E5" s="101">
        <f>IF(AND(F3="",F8=""),"",IF(F3="",F8,IF(F8="",F3,F3+F8)))</f>
        <v>10710</v>
      </c>
      <c r="F5" s="82"/>
      <c r="G5" s="90"/>
    </row>
    <row r="6" spans="1:7" ht="6" customHeight="1" x14ac:dyDescent="0.2">
      <c r="A6" s="82"/>
      <c r="B6" s="91"/>
      <c r="C6" s="92"/>
      <c r="D6" s="93"/>
      <c r="E6" s="93"/>
      <c r="F6" s="94"/>
      <c r="G6" s="87"/>
    </row>
    <row r="7" spans="1:7" x14ac:dyDescent="0.2">
      <c r="A7" s="82"/>
      <c r="B7" s="88"/>
      <c r="C7" s="82"/>
      <c r="D7" s="83" t="str">
        <f>D9</f>
        <v>Einnahmen</v>
      </c>
      <c r="E7" s="84" t="str">
        <f>E9</f>
        <v>Ausgaben</v>
      </c>
      <c r="F7" s="85" t="s">
        <v>19</v>
      </c>
      <c r="G7" s="87"/>
    </row>
    <row r="8" spans="1:7" ht="15" x14ac:dyDescent="0.25">
      <c r="A8" s="82"/>
      <c r="B8" s="91" t="s">
        <v>43</v>
      </c>
      <c r="C8" s="92"/>
      <c r="D8" s="104">
        <f>IF(COUNTA(D10:D2053)=0,"",SUM(D10:D2053))</f>
        <v>230</v>
      </c>
      <c r="E8" s="105">
        <f>IF(COUNTA(E10:E2053)=0,"",SUM(E10:E2053))</f>
        <v>20</v>
      </c>
      <c r="F8" s="86">
        <f>IF(E8="",D8,IF(D8="",-E8,D8-E8))</f>
        <v>210</v>
      </c>
      <c r="G8" s="87"/>
    </row>
    <row r="9" spans="1:7" x14ac:dyDescent="0.2">
      <c r="A9" s="110"/>
      <c r="B9" s="96" t="s">
        <v>44</v>
      </c>
      <c r="C9" s="110"/>
      <c r="D9" s="107" t="s">
        <v>45</v>
      </c>
      <c r="E9" s="107" t="s">
        <v>46</v>
      </c>
      <c r="F9" s="111"/>
      <c r="G9" s="111"/>
    </row>
    <row r="10" spans="1:7" x14ac:dyDescent="0.2">
      <c r="A10" s="103" t="s">
        <v>41</v>
      </c>
      <c r="B10" s="97"/>
      <c r="C10" s="98"/>
      <c r="D10" s="99"/>
      <c r="E10" s="99"/>
      <c r="F10" s="94" t="str">
        <f>IF(AND(D10="",E10=""),"",D10-E10)</f>
        <v/>
      </c>
      <c r="G10" s="87"/>
    </row>
    <row r="11" spans="1:7" x14ac:dyDescent="0.2">
      <c r="A11" s="98"/>
      <c r="B11" s="97"/>
      <c r="C11" s="98"/>
      <c r="D11" s="99">
        <v>230</v>
      </c>
      <c r="E11" s="99">
        <v>20</v>
      </c>
      <c r="F11" s="94">
        <f t="shared" ref="F11:F50" si="0">IF(AND(D11="",E11=""),"",D11-E11)</f>
        <v>210</v>
      </c>
      <c r="G11" s="87"/>
    </row>
    <row r="12" spans="1:7" x14ac:dyDescent="0.2">
      <c r="A12" s="98"/>
      <c r="B12" s="97"/>
      <c r="C12" s="98"/>
      <c r="D12" s="99"/>
      <c r="E12" s="99"/>
      <c r="F12" s="94" t="str">
        <f t="shared" si="0"/>
        <v/>
      </c>
      <c r="G12" s="87"/>
    </row>
    <row r="13" spans="1:7" x14ac:dyDescent="0.2">
      <c r="A13" s="98"/>
      <c r="B13" s="97"/>
      <c r="C13" s="98"/>
      <c r="D13" s="99"/>
      <c r="E13" s="99"/>
      <c r="F13" s="94" t="str">
        <f t="shared" si="0"/>
        <v/>
      </c>
      <c r="G13" s="87"/>
    </row>
    <row r="14" spans="1:7" x14ac:dyDescent="0.2">
      <c r="A14" s="98"/>
      <c r="B14" s="97"/>
      <c r="C14" s="98"/>
      <c r="D14" s="99"/>
      <c r="E14" s="99"/>
      <c r="F14" s="94" t="str">
        <f t="shared" si="0"/>
        <v/>
      </c>
      <c r="G14" s="87"/>
    </row>
    <row r="15" spans="1:7" x14ac:dyDescent="0.2">
      <c r="A15" s="98"/>
      <c r="B15" s="97"/>
      <c r="C15" s="98"/>
      <c r="D15" s="99"/>
      <c r="E15" s="99"/>
      <c r="F15" s="94" t="str">
        <f t="shared" si="0"/>
        <v/>
      </c>
      <c r="G15" s="87"/>
    </row>
    <row r="16" spans="1:7" x14ac:dyDescent="0.2">
      <c r="A16" s="98"/>
      <c r="B16" s="97"/>
      <c r="C16" s="98"/>
      <c r="D16" s="99"/>
      <c r="E16" s="99"/>
      <c r="F16" s="94" t="str">
        <f t="shared" si="0"/>
        <v/>
      </c>
      <c r="G16" s="87"/>
    </row>
    <row r="17" spans="1:7" x14ac:dyDescent="0.2">
      <c r="A17" s="98"/>
      <c r="B17" s="97"/>
      <c r="C17" s="98"/>
      <c r="D17" s="99"/>
      <c r="E17" s="99"/>
      <c r="F17" s="94" t="str">
        <f t="shared" si="0"/>
        <v/>
      </c>
      <c r="G17" s="87"/>
    </row>
    <row r="18" spans="1:7" x14ac:dyDescent="0.2">
      <c r="A18" s="98"/>
      <c r="B18" s="97"/>
      <c r="C18" s="98"/>
      <c r="D18" s="99"/>
      <c r="E18" s="99"/>
      <c r="F18" s="94" t="str">
        <f t="shared" si="0"/>
        <v/>
      </c>
      <c r="G18" s="87"/>
    </row>
    <row r="19" spans="1:7" x14ac:dyDescent="0.2">
      <c r="A19" s="98"/>
      <c r="B19" s="97"/>
      <c r="C19" s="98"/>
      <c r="D19" s="99"/>
      <c r="E19" s="99"/>
      <c r="F19" s="94" t="str">
        <f t="shared" si="0"/>
        <v/>
      </c>
      <c r="G19" s="87"/>
    </row>
    <row r="20" spans="1:7" x14ac:dyDescent="0.2">
      <c r="A20" s="98"/>
      <c r="B20" s="97"/>
      <c r="C20" s="98"/>
      <c r="D20" s="99"/>
      <c r="E20" s="99"/>
      <c r="F20" s="94" t="str">
        <f t="shared" si="0"/>
        <v/>
      </c>
      <c r="G20" s="87"/>
    </row>
    <row r="21" spans="1:7" x14ac:dyDescent="0.2">
      <c r="A21" s="98"/>
      <c r="B21" s="97"/>
      <c r="C21" s="98"/>
      <c r="D21" s="99"/>
      <c r="E21" s="99"/>
      <c r="F21" s="94" t="str">
        <f t="shared" si="0"/>
        <v/>
      </c>
      <c r="G21" s="87"/>
    </row>
    <row r="22" spans="1:7" x14ac:dyDescent="0.2">
      <c r="A22" s="98"/>
      <c r="B22" s="97"/>
      <c r="C22" s="98"/>
      <c r="D22" s="99"/>
      <c r="E22" s="99"/>
      <c r="F22" s="94" t="str">
        <f t="shared" si="0"/>
        <v/>
      </c>
      <c r="G22" s="87"/>
    </row>
    <row r="23" spans="1:7" x14ac:dyDescent="0.2">
      <c r="A23" s="98"/>
      <c r="B23" s="97"/>
      <c r="C23" s="98"/>
      <c r="D23" s="99"/>
      <c r="E23" s="99"/>
      <c r="F23" s="94" t="str">
        <f t="shared" si="0"/>
        <v/>
      </c>
      <c r="G23" s="87"/>
    </row>
    <row r="24" spans="1:7" x14ac:dyDescent="0.2">
      <c r="A24" s="98"/>
      <c r="B24" s="97"/>
      <c r="C24" s="98"/>
      <c r="D24" s="99"/>
      <c r="E24" s="99"/>
      <c r="F24" s="94" t="str">
        <f t="shared" si="0"/>
        <v/>
      </c>
      <c r="G24" s="87"/>
    </row>
    <row r="25" spans="1:7" x14ac:dyDescent="0.2">
      <c r="A25" s="98"/>
      <c r="B25" s="97"/>
      <c r="C25" s="98"/>
      <c r="D25" s="99"/>
      <c r="E25" s="99"/>
      <c r="F25" s="94" t="str">
        <f t="shared" si="0"/>
        <v/>
      </c>
      <c r="G25" s="87"/>
    </row>
    <row r="26" spans="1:7" x14ac:dyDescent="0.2">
      <c r="A26" s="98"/>
      <c r="B26" s="97"/>
      <c r="C26" s="98"/>
      <c r="D26" s="99"/>
      <c r="E26" s="99"/>
      <c r="F26" s="94" t="str">
        <f t="shared" si="0"/>
        <v/>
      </c>
      <c r="G26" s="87"/>
    </row>
    <row r="27" spans="1:7" x14ac:dyDescent="0.2">
      <c r="A27" s="98"/>
      <c r="B27" s="97"/>
      <c r="C27" s="98"/>
      <c r="D27" s="99"/>
      <c r="E27" s="99"/>
      <c r="F27" s="94" t="str">
        <f t="shared" si="0"/>
        <v/>
      </c>
      <c r="G27" s="87"/>
    </row>
    <row r="28" spans="1:7" x14ac:dyDescent="0.2">
      <c r="A28" s="98"/>
      <c r="B28" s="97"/>
      <c r="C28" s="98"/>
      <c r="D28" s="99"/>
      <c r="E28" s="99"/>
      <c r="F28" s="94" t="str">
        <f t="shared" si="0"/>
        <v/>
      </c>
      <c r="G28" s="87"/>
    </row>
    <row r="29" spans="1:7" x14ac:dyDescent="0.2">
      <c r="A29" s="98"/>
      <c r="B29" s="97"/>
      <c r="C29" s="98"/>
      <c r="D29" s="99"/>
      <c r="E29" s="99"/>
      <c r="F29" s="94" t="str">
        <f t="shared" si="0"/>
        <v/>
      </c>
      <c r="G29" s="87"/>
    </row>
    <row r="30" spans="1:7" x14ac:dyDescent="0.2">
      <c r="A30" s="98"/>
      <c r="B30" s="97"/>
      <c r="C30" s="98"/>
      <c r="D30" s="99"/>
      <c r="E30" s="99"/>
      <c r="F30" s="94" t="str">
        <f t="shared" si="0"/>
        <v/>
      </c>
      <c r="G30" s="87"/>
    </row>
    <row r="31" spans="1:7" x14ac:dyDescent="0.2">
      <c r="A31" s="98"/>
      <c r="B31" s="97"/>
      <c r="C31" s="98"/>
      <c r="D31" s="99"/>
      <c r="E31" s="99"/>
      <c r="F31" s="94" t="str">
        <f t="shared" si="0"/>
        <v/>
      </c>
      <c r="G31" s="87"/>
    </row>
    <row r="32" spans="1:7" x14ac:dyDescent="0.2">
      <c r="A32" s="98"/>
      <c r="B32" s="97"/>
      <c r="C32" s="98"/>
      <c r="D32" s="99"/>
      <c r="E32" s="99"/>
      <c r="F32" s="94" t="str">
        <f t="shared" si="0"/>
        <v/>
      </c>
      <c r="G32" s="87"/>
    </row>
    <row r="33" spans="1:7" x14ac:dyDescent="0.2">
      <c r="A33" s="98"/>
      <c r="B33" s="97"/>
      <c r="C33" s="98"/>
      <c r="D33" s="99"/>
      <c r="E33" s="99"/>
      <c r="F33" s="94" t="str">
        <f t="shared" si="0"/>
        <v/>
      </c>
      <c r="G33" s="87"/>
    </row>
    <row r="34" spans="1:7" x14ac:dyDescent="0.2">
      <c r="A34" s="98"/>
      <c r="B34" s="97"/>
      <c r="C34" s="98"/>
      <c r="D34" s="99"/>
      <c r="E34" s="99"/>
      <c r="F34" s="94" t="str">
        <f t="shared" si="0"/>
        <v/>
      </c>
      <c r="G34" s="87"/>
    </row>
    <row r="35" spans="1:7" x14ac:dyDescent="0.2">
      <c r="A35" s="98"/>
      <c r="B35" s="97"/>
      <c r="C35" s="98"/>
      <c r="D35" s="99"/>
      <c r="E35" s="99"/>
      <c r="F35" s="94" t="str">
        <f t="shared" si="0"/>
        <v/>
      </c>
      <c r="G35" s="87"/>
    </row>
    <row r="36" spans="1:7" x14ac:dyDescent="0.2">
      <c r="A36" s="98"/>
      <c r="B36" s="97"/>
      <c r="C36" s="98"/>
      <c r="D36" s="99"/>
      <c r="E36" s="99"/>
      <c r="F36" s="94" t="str">
        <f t="shared" si="0"/>
        <v/>
      </c>
      <c r="G36" s="87"/>
    </row>
    <row r="37" spans="1:7" x14ac:dyDescent="0.2">
      <c r="A37" s="98"/>
      <c r="B37" s="97"/>
      <c r="C37" s="98"/>
      <c r="D37" s="99"/>
      <c r="E37" s="99"/>
      <c r="F37" s="94" t="str">
        <f t="shared" si="0"/>
        <v/>
      </c>
      <c r="G37" s="87"/>
    </row>
    <row r="38" spans="1:7" x14ac:dyDescent="0.2">
      <c r="A38" s="98"/>
      <c r="B38" s="97"/>
      <c r="C38" s="98"/>
      <c r="D38" s="99"/>
      <c r="E38" s="99"/>
      <c r="F38" s="94" t="str">
        <f t="shared" si="0"/>
        <v/>
      </c>
      <c r="G38" s="87"/>
    </row>
    <row r="39" spans="1:7" x14ac:dyDescent="0.2">
      <c r="A39" s="98"/>
      <c r="B39" s="97"/>
      <c r="C39" s="98"/>
      <c r="D39" s="99"/>
      <c r="E39" s="99"/>
      <c r="F39" s="94" t="str">
        <f t="shared" si="0"/>
        <v/>
      </c>
      <c r="G39" s="87"/>
    </row>
    <row r="40" spans="1:7" x14ac:dyDescent="0.2">
      <c r="A40" s="98"/>
      <c r="B40" s="97"/>
      <c r="C40" s="98"/>
      <c r="D40" s="99"/>
      <c r="E40" s="99"/>
      <c r="F40" s="94" t="str">
        <f t="shared" si="0"/>
        <v/>
      </c>
      <c r="G40" s="87"/>
    </row>
    <row r="41" spans="1:7" x14ac:dyDescent="0.2">
      <c r="A41" s="98"/>
      <c r="B41" s="97"/>
      <c r="C41" s="98"/>
      <c r="D41" s="99"/>
      <c r="E41" s="99"/>
      <c r="F41" s="94" t="str">
        <f t="shared" si="0"/>
        <v/>
      </c>
      <c r="G41" s="87"/>
    </row>
    <row r="42" spans="1:7" x14ac:dyDescent="0.2">
      <c r="A42" s="98"/>
      <c r="B42" s="97"/>
      <c r="C42" s="98"/>
      <c r="D42" s="99"/>
      <c r="E42" s="99"/>
      <c r="F42" s="94" t="str">
        <f t="shared" si="0"/>
        <v/>
      </c>
      <c r="G42" s="87"/>
    </row>
    <row r="43" spans="1:7" x14ac:dyDescent="0.2">
      <c r="A43" s="98"/>
      <c r="B43" s="97"/>
      <c r="C43" s="98"/>
      <c r="D43" s="99"/>
      <c r="E43" s="99"/>
      <c r="F43" s="94" t="str">
        <f t="shared" si="0"/>
        <v/>
      </c>
      <c r="G43" s="87"/>
    </row>
    <row r="44" spans="1:7" x14ac:dyDescent="0.2">
      <c r="A44" s="98"/>
      <c r="B44" s="97"/>
      <c r="C44" s="98"/>
      <c r="D44" s="99"/>
      <c r="E44" s="99"/>
      <c r="F44" s="94" t="str">
        <f t="shared" si="0"/>
        <v/>
      </c>
      <c r="G44" s="87"/>
    </row>
    <row r="45" spans="1:7" x14ac:dyDescent="0.2">
      <c r="A45" s="98"/>
      <c r="B45" s="97"/>
      <c r="C45" s="98"/>
      <c r="D45" s="99"/>
      <c r="E45" s="99"/>
      <c r="F45" s="94" t="str">
        <f t="shared" si="0"/>
        <v/>
      </c>
      <c r="G45" s="87"/>
    </row>
    <row r="46" spans="1:7" x14ac:dyDescent="0.2">
      <c r="A46" s="98"/>
      <c r="B46" s="97"/>
      <c r="C46" s="98"/>
      <c r="D46" s="99"/>
      <c r="E46" s="99"/>
      <c r="F46" s="94" t="str">
        <f t="shared" si="0"/>
        <v/>
      </c>
      <c r="G46" s="87"/>
    </row>
    <row r="47" spans="1:7" x14ac:dyDescent="0.2">
      <c r="A47" s="98"/>
      <c r="B47" s="97"/>
      <c r="C47" s="98"/>
      <c r="D47" s="99"/>
      <c r="E47" s="99"/>
      <c r="F47" s="94" t="str">
        <f t="shared" si="0"/>
        <v/>
      </c>
      <c r="G47" s="87"/>
    </row>
    <row r="48" spans="1:7" x14ac:dyDescent="0.2">
      <c r="A48" s="98"/>
      <c r="B48" s="97"/>
      <c r="C48" s="98"/>
      <c r="D48" s="99"/>
      <c r="E48" s="99"/>
      <c r="F48" s="94" t="str">
        <f t="shared" si="0"/>
        <v/>
      </c>
      <c r="G48" s="87"/>
    </row>
    <row r="49" spans="1:17" ht="15.75" x14ac:dyDescent="0.25">
      <c r="A49" s="98"/>
      <c r="B49" s="97"/>
      <c r="C49" s="98"/>
      <c r="D49" s="99"/>
      <c r="E49" s="99"/>
      <c r="F49" s="94" t="str">
        <f t="shared" si="0"/>
        <v/>
      </c>
      <c r="G49" s="87"/>
      <c r="H49" s="370" t="s">
        <v>217</v>
      </c>
      <c r="I49" s="361"/>
      <c r="J49" s="362"/>
      <c r="K49" s="362"/>
      <c r="L49" s="363"/>
      <c r="M49" s="363"/>
      <c r="N49" s="363"/>
      <c r="O49" s="363"/>
      <c r="P49" s="364"/>
      <c r="Q49" s="371"/>
    </row>
    <row r="50" spans="1:17" ht="15.75" x14ac:dyDescent="0.2">
      <c r="A50" s="98"/>
      <c r="B50" s="97"/>
      <c r="C50" s="98"/>
      <c r="D50" s="99"/>
      <c r="E50" s="99"/>
      <c r="F50" s="94" t="str">
        <f t="shared" si="0"/>
        <v/>
      </c>
      <c r="G50" s="87"/>
      <c r="H50" s="372" t="s">
        <v>216</v>
      </c>
      <c r="I50" s="365"/>
      <c r="J50" s="366"/>
      <c r="K50" s="367"/>
      <c r="L50" s="368"/>
      <c r="M50" s="368"/>
      <c r="N50" s="368"/>
      <c r="O50" s="368"/>
      <c r="P50" s="369"/>
      <c r="Q50" s="373"/>
    </row>
    <row r="51" spans="1:17" hidden="1" x14ac:dyDescent="0.2">
      <c r="A51" s="98"/>
      <c r="B51" s="97"/>
      <c r="C51" s="98"/>
      <c r="D51" s="99"/>
      <c r="E51" s="99"/>
      <c r="F51" s="94" t="str">
        <f t="shared" ref="F51:F101" si="1">IF(AND(D51="",E51=""),"",D51-E51)</f>
        <v/>
      </c>
      <c r="G51" s="87"/>
    </row>
    <row r="52" spans="1:17" hidden="1" x14ac:dyDescent="0.2">
      <c r="A52" s="98"/>
      <c r="B52" s="97"/>
      <c r="C52" s="98"/>
      <c r="D52" s="99"/>
      <c r="E52" s="99"/>
      <c r="F52" s="94" t="str">
        <f t="shared" si="1"/>
        <v/>
      </c>
      <c r="G52" s="87"/>
    </row>
    <row r="53" spans="1:17" hidden="1" x14ac:dyDescent="0.2">
      <c r="A53" s="98"/>
      <c r="B53" s="97"/>
      <c r="C53" s="98"/>
      <c r="D53" s="99"/>
      <c r="E53" s="99"/>
      <c r="F53" s="94" t="str">
        <f t="shared" si="1"/>
        <v/>
      </c>
      <c r="G53" s="87"/>
    </row>
    <row r="54" spans="1:17" hidden="1" x14ac:dyDescent="0.2">
      <c r="A54" s="98"/>
      <c r="B54" s="97"/>
      <c r="C54" s="98"/>
      <c r="D54" s="99"/>
      <c r="E54" s="99"/>
      <c r="F54" s="94" t="str">
        <f t="shared" si="1"/>
        <v/>
      </c>
      <c r="G54" s="87"/>
    </row>
    <row r="55" spans="1:17" hidden="1" x14ac:dyDescent="0.2">
      <c r="A55" s="98"/>
      <c r="B55" s="97"/>
      <c r="C55" s="98"/>
      <c r="D55" s="99"/>
      <c r="E55" s="99"/>
      <c r="F55" s="94" t="str">
        <f t="shared" si="1"/>
        <v/>
      </c>
      <c r="G55" s="87"/>
    </row>
    <row r="56" spans="1:17" hidden="1" x14ac:dyDescent="0.2">
      <c r="A56" s="98"/>
      <c r="B56" s="97"/>
      <c r="C56" s="98"/>
      <c r="D56" s="99"/>
      <c r="E56" s="99"/>
      <c r="F56" s="94" t="str">
        <f t="shared" si="1"/>
        <v/>
      </c>
      <c r="G56" s="87"/>
    </row>
    <row r="57" spans="1:17" hidden="1" x14ac:dyDescent="0.2">
      <c r="A57" s="98"/>
      <c r="B57" s="97"/>
      <c r="C57" s="98"/>
      <c r="D57" s="99"/>
      <c r="E57" s="99"/>
      <c r="F57" s="94" t="str">
        <f t="shared" si="1"/>
        <v/>
      </c>
      <c r="G57" s="87"/>
    </row>
    <row r="58" spans="1:17" hidden="1" x14ac:dyDescent="0.2">
      <c r="A58" s="98"/>
      <c r="B58" s="97"/>
      <c r="C58" s="98"/>
      <c r="D58" s="99"/>
      <c r="E58" s="99"/>
      <c r="F58" s="94" t="str">
        <f t="shared" si="1"/>
        <v/>
      </c>
      <c r="G58" s="87"/>
    </row>
    <row r="59" spans="1:17" hidden="1" x14ac:dyDescent="0.2">
      <c r="A59" s="98"/>
      <c r="B59" s="97"/>
      <c r="C59" s="98"/>
      <c r="D59" s="99"/>
      <c r="E59" s="99"/>
      <c r="F59" s="94" t="str">
        <f t="shared" si="1"/>
        <v/>
      </c>
      <c r="G59" s="87"/>
    </row>
    <row r="60" spans="1:17" hidden="1" x14ac:dyDescent="0.2">
      <c r="A60" s="98"/>
      <c r="B60" s="97"/>
      <c r="C60" s="98"/>
      <c r="D60" s="99"/>
      <c r="E60" s="99"/>
      <c r="F60" s="94" t="str">
        <f t="shared" si="1"/>
        <v/>
      </c>
      <c r="G60" s="87"/>
    </row>
    <row r="61" spans="1:17" hidden="1" x14ac:dyDescent="0.2">
      <c r="A61" s="98"/>
      <c r="B61" s="97"/>
      <c r="C61" s="98"/>
      <c r="D61" s="99"/>
      <c r="E61" s="99"/>
      <c r="F61" s="94" t="str">
        <f t="shared" si="1"/>
        <v/>
      </c>
      <c r="G61" s="87"/>
    </row>
    <row r="62" spans="1:17" hidden="1" x14ac:dyDescent="0.2">
      <c r="A62" s="98"/>
      <c r="B62" s="97"/>
      <c r="C62" s="98"/>
      <c r="D62" s="99"/>
      <c r="E62" s="99"/>
      <c r="F62" s="94" t="str">
        <f t="shared" si="1"/>
        <v/>
      </c>
      <c r="G62" s="87"/>
    </row>
    <row r="63" spans="1:17" hidden="1" x14ac:dyDescent="0.2">
      <c r="A63" s="98"/>
      <c r="B63" s="97"/>
      <c r="C63" s="98"/>
      <c r="D63" s="99"/>
      <c r="E63" s="99"/>
      <c r="F63" s="94" t="str">
        <f t="shared" si="1"/>
        <v/>
      </c>
      <c r="G63" s="87"/>
    </row>
    <row r="64" spans="1:17" hidden="1" x14ac:dyDescent="0.2">
      <c r="A64" s="98"/>
      <c r="B64" s="97"/>
      <c r="C64" s="98"/>
      <c r="D64" s="99"/>
      <c r="E64" s="99"/>
      <c r="F64" s="94" t="str">
        <f t="shared" si="1"/>
        <v/>
      </c>
      <c r="G64" s="87"/>
    </row>
    <row r="65" spans="1:7" hidden="1" x14ac:dyDescent="0.2">
      <c r="A65" s="98"/>
      <c r="B65" s="97"/>
      <c r="C65" s="98"/>
      <c r="D65" s="99"/>
      <c r="E65" s="99"/>
      <c r="F65" s="94" t="str">
        <f t="shared" si="1"/>
        <v/>
      </c>
      <c r="G65" s="87"/>
    </row>
    <row r="66" spans="1:7" hidden="1" x14ac:dyDescent="0.2">
      <c r="A66" s="98"/>
      <c r="B66" s="97"/>
      <c r="C66" s="98"/>
      <c r="D66" s="99"/>
      <c r="E66" s="99"/>
      <c r="F66" s="94" t="str">
        <f t="shared" si="1"/>
        <v/>
      </c>
      <c r="G66" s="87"/>
    </row>
    <row r="67" spans="1:7" hidden="1" x14ac:dyDescent="0.2">
      <c r="A67" s="98"/>
      <c r="B67" s="97"/>
      <c r="C67" s="98"/>
      <c r="D67" s="99"/>
      <c r="E67" s="99"/>
      <c r="F67" s="94" t="str">
        <f t="shared" si="1"/>
        <v/>
      </c>
      <c r="G67" s="87"/>
    </row>
    <row r="68" spans="1:7" hidden="1" x14ac:dyDescent="0.2">
      <c r="A68" s="98"/>
      <c r="B68" s="97"/>
      <c r="C68" s="98"/>
      <c r="D68" s="99"/>
      <c r="E68" s="99"/>
      <c r="F68" s="94" t="str">
        <f t="shared" si="1"/>
        <v/>
      </c>
      <c r="G68" s="87"/>
    </row>
    <row r="69" spans="1:7" hidden="1" x14ac:dyDescent="0.2">
      <c r="A69" s="98"/>
      <c r="B69" s="97"/>
      <c r="C69" s="98"/>
      <c r="D69" s="99"/>
      <c r="E69" s="99"/>
      <c r="F69" s="94" t="str">
        <f t="shared" si="1"/>
        <v/>
      </c>
      <c r="G69" s="87"/>
    </row>
    <row r="70" spans="1:7" hidden="1" x14ac:dyDescent="0.2">
      <c r="A70" s="98"/>
      <c r="B70" s="97"/>
      <c r="C70" s="98"/>
      <c r="D70" s="99"/>
      <c r="E70" s="99"/>
      <c r="F70" s="94" t="str">
        <f t="shared" si="1"/>
        <v/>
      </c>
      <c r="G70" s="87"/>
    </row>
    <row r="71" spans="1:7" hidden="1" x14ac:dyDescent="0.2">
      <c r="A71" s="98"/>
      <c r="B71" s="97"/>
      <c r="C71" s="98"/>
      <c r="D71" s="99"/>
      <c r="E71" s="99"/>
      <c r="F71" s="94" t="str">
        <f t="shared" si="1"/>
        <v/>
      </c>
      <c r="G71" s="87"/>
    </row>
    <row r="72" spans="1:7" hidden="1" x14ac:dyDescent="0.2">
      <c r="A72" s="98"/>
      <c r="B72" s="97"/>
      <c r="C72" s="98"/>
      <c r="D72" s="99"/>
      <c r="E72" s="99"/>
      <c r="F72" s="94" t="str">
        <f t="shared" si="1"/>
        <v/>
      </c>
      <c r="G72" s="87"/>
    </row>
    <row r="73" spans="1:7" hidden="1" x14ac:dyDescent="0.2">
      <c r="A73" s="98"/>
      <c r="B73" s="97"/>
      <c r="C73" s="98"/>
      <c r="D73" s="99"/>
      <c r="E73" s="99"/>
      <c r="F73" s="94" t="str">
        <f t="shared" si="1"/>
        <v/>
      </c>
      <c r="G73" s="87"/>
    </row>
    <row r="74" spans="1:7" hidden="1" x14ac:dyDescent="0.2">
      <c r="A74" s="98"/>
      <c r="B74" s="97"/>
      <c r="C74" s="98"/>
      <c r="D74" s="99"/>
      <c r="E74" s="99"/>
      <c r="F74" s="94" t="str">
        <f t="shared" si="1"/>
        <v/>
      </c>
      <c r="G74" s="87"/>
    </row>
    <row r="75" spans="1:7" hidden="1" x14ac:dyDescent="0.2">
      <c r="A75" s="98"/>
      <c r="B75" s="97"/>
      <c r="C75" s="98"/>
      <c r="D75" s="99"/>
      <c r="E75" s="99"/>
      <c r="F75" s="94" t="str">
        <f t="shared" si="1"/>
        <v/>
      </c>
      <c r="G75" s="87"/>
    </row>
    <row r="76" spans="1:7" hidden="1" x14ac:dyDescent="0.2">
      <c r="A76" s="98"/>
      <c r="B76" s="97"/>
      <c r="C76" s="98"/>
      <c r="D76" s="99"/>
      <c r="E76" s="99"/>
      <c r="F76" s="94" t="str">
        <f t="shared" si="1"/>
        <v/>
      </c>
      <c r="G76" s="87"/>
    </row>
    <row r="77" spans="1:7" hidden="1" x14ac:dyDescent="0.2">
      <c r="A77" s="98"/>
      <c r="B77" s="97"/>
      <c r="C77" s="98"/>
      <c r="D77" s="99"/>
      <c r="E77" s="99"/>
      <c r="F77" s="94" t="str">
        <f t="shared" si="1"/>
        <v/>
      </c>
      <c r="G77" s="87"/>
    </row>
    <row r="78" spans="1:7" hidden="1" x14ac:dyDescent="0.2">
      <c r="A78" s="98"/>
      <c r="B78" s="97"/>
      <c r="C78" s="98"/>
      <c r="D78" s="99"/>
      <c r="E78" s="99"/>
      <c r="F78" s="94" t="str">
        <f t="shared" si="1"/>
        <v/>
      </c>
      <c r="G78" s="87"/>
    </row>
    <row r="79" spans="1:7" hidden="1" x14ac:dyDescent="0.2">
      <c r="A79" s="98"/>
      <c r="B79" s="97"/>
      <c r="C79" s="98"/>
      <c r="D79" s="99"/>
      <c r="E79" s="99"/>
      <c r="F79" s="94" t="str">
        <f t="shared" si="1"/>
        <v/>
      </c>
      <c r="G79" s="87"/>
    </row>
    <row r="80" spans="1:7" hidden="1" x14ac:dyDescent="0.2">
      <c r="A80" s="98"/>
      <c r="B80" s="97"/>
      <c r="C80" s="98"/>
      <c r="D80" s="99"/>
      <c r="E80" s="99"/>
      <c r="F80" s="94" t="str">
        <f t="shared" si="1"/>
        <v/>
      </c>
      <c r="G80" s="87"/>
    </row>
    <row r="81" spans="1:7" hidden="1" x14ac:dyDescent="0.2">
      <c r="A81" s="98"/>
      <c r="B81" s="97"/>
      <c r="C81" s="98"/>
      <c r="D81" s="99"/>
      <c r="E81" s="99"/>
      <c r="F81" s="94" t="str">
        <f t="shared" si="1"/>
        <v/>
      </c>
      <c r="G81" s="87"/>
    </row>
    <row r="82" spans="1:7" hidden="1" x14ac:dyDescent="0.2">
      <c r="A82" s="98"/>
      <c r="B82" s="97"/>
      <c r="C82" s="98"/>
      <c r="D82" s="99"/>
      <c r="E82" s="99"/>
      <c r="F82" s="94" t="str">
        <f t="shared" si="1"/>
        <v/>
      </c>
      <c r="G82" s="87"/>
    </row>
    <row r="83" spans="1:7" hidden="1" x14ac:dyDescent="0.2">
      <c r="A83" s="98"/>
      <c r="B83" s="97"/>
      <c r="C83" s="98"/>
      <c r="D83" s="99"/>
      <c r="E83" s="99"/>
      <c r="F83" s="94" t="str">
        <f t="shared" si="1"/>
        <v/>
      </c>
      <c r="G83" s="87"/>
    </row>
    <row r="84" spans="1:7" hidden="1" x14ac:dyDescent="0.2">
      <c r="A84" s="98"/>
      <c r="B84" s="97"/>
      <c r="C84" s="98"/>
      <c r="D84" s="99"/>
      <c r="E84" s="99"/>
      <c r="F84" s="94" t="str">
        <f t="shared" si="1"/>
        <v/>
      </c>
      <c r="G84" s="87"/>
    </row>
    <row r="85" spans="1:7" hidden="1" x14ac:dyDescent="0.2">
      <c r="A85" s="98"/>
      <c r="B85" s="97"/>
      <c r="C85" s="98"/>
      <c r="D85" s="99"/>
      <c r="E85" s="99"/>
      <c r="F85" s="94" t="str">
        <f t="shared" si="1"/>
        <v/>
      </c>
      <c r="G85" s="87"/>
    </row>
    <row r="86" spans="1:7" hidden="1" x14ac:dyDescent="0.2">
      <c r="A86" s="98"/>
      <c r="B86" s="97"/>
      <c r="C86" s="98"/>
      <c r="D86" s="99"/>
      <c r="E86" s="99"/>
      <c r="F86" s="94" t="str">
        <f t="shared" si="1"/>
        <v/>
      </c>
      <c r="G86" s="87"/>
    </row>
    <row r="87" spans="1:7" hidden="1" x14ac:dyDescent="0.2">
      <c r="A87" s="98"/>
      <c r="B87" s="97"/>
      <c r="C87" s="98"/>
      <c r="D87" s="99"/>
      <c r="E87" s="99"/>
      <c r="F87" s="94" t="str">
        <f t="shared" si="1"/>
        <v/>
      </c>
      <c r="G87" s="87"/>
    </row>
    <row r="88" spans="1:7" hidden="1" x14ac:dyDescent="0.2">
      <c r="A88" s="98"/>
      <c r="B88" s="97"/>
      <c r="C88" s="98"/>
      <c r="D88" s="99"/>
      <c r="E88" s="99"/>
      <c r="F88" s="94" t="str">
        <f t="shared" si="1"/>
        <v/>
      </c>
      <c r="G88" s="87"/>
    </row>
    <row r="89" spans="1:7" hidden="1" x14ac:dyDescent="0.2">
      <c r="A89" s="98"/>
      <c r="B89" s="97"/>
      <c r="C89" s="98"/>
      <c r="D89" s="99"/>
      <c r="E89" s="99"/>
      <c r="F89" s="94" t="str">
        <f t="shared" si="1"/>
        <v/>
      </c>
      <c r="G89" s="87"/>
    </row>
    <row r="90" spans="1:7" hidden="1" x14ac:dyDescent="0.2">
      <c r="A90" s="98"/>
      <c r="B90" s="97"/>
      <c r="C90" s="98"/>
      <c r="D90" s="99"/>
      <c r="E90" s="99"/>
      <c r="F90" s="94" t="str">
        <f t="shared" si="1"/>
        <v/>
      </c>
      <c r="G90" s="87"/>
    </row>
    <row r="91" spans="1:7" hidden="1" x14ac:dyDescent="0.2">
      <c r="A91" s="98"/>
      <c r="B91" s="97"/>
      <c r="C91" s="98"/>
      <c r="D91" s="99"/>
      <c r="E91" s="99"/>
      <c r="F91" s="94" t="str">
        <f t="shared" si="1"/>
        <v/>
      </c>
      <c r="G91" s="87"/>
    </row>
    <row r="92" spans="1:7" hidden="1" x14ac:dyDescent="0.2">
      <c r="A92" s="98"/>
      <c r="B92" s="97"/>
      <c r="C92" s="98"/>
      <c r="D92" s="99"/>
      <c r="E92" s="99"/>
      <c r="F92" s="94" t="str">
        <f t="shared" si="1"/>
        <v/>
      </c>
      <c r="G92" s="87"/>
    </row>
    <row r="93" spans="1:7" hidden="1" x14ac:dyDescent="0.2">
      <c r="A93" s="98"/>
      <c r="B93" s="97"/>
      <c r="C93" s="98"/>
      <c r="D93" s="99"/>
      <c r="E93" s="99"/>
      <c r="F93" s="94" t="str">
        <f t="shared" si="1"/>
        <v/>
      </c>
      <c r="G93" s="87"/>
    </row>
    <row r="94" spans="1:7" hidden="1" x14ac:dyDescent="0.2">
      <c r="A94" s="98"/>
      <c r="B94" s="97"/>
      <c r="C94" s="98"/>
      <c r="D94" s="99"/>
      <c r="E94" s="99"/>
      <c r="F94" s="94" t="str">
        <f t="shared" si="1"/>
        <v/>
      </c>
      <c r="G94" s="87"/>
    </row>
    <row r="95" spans="1:7" hidden="1" x14ac:dyDescent="0.2">
      <c r="A95" s="98"/>
      <c r="B95" s="97"/>
      <c r="C95" s="98"/>
      <c r="D95" s="99"/>
      <c r="E95" s="99"/>
      <c r="F95" s="94" t="str">
        <f t="shared" si="1"/>
        <v/>
      </c>
      <c r="G95" s="87"/>
    </row>
    <row r="96" spans="1:7" hidden="1" x14ac:dyDescent="0.2">
      <c r="A96" s="98"/>
      <c r="B96" s="97"/>
      <c r="C96" s="98"/>
      <c r="D96" s="99"/>
      <c r="E96" s="99"/>
      <c r="F96" s="94" t="str">
        <f t="shared" si="1"/>
        <v/>
      </c>
      <c r="G96" s="87"/>
    </row>
    <row r="97" spans="1:7" hidden="1" x14ac:dyDescent="0.2">
      <c r="A97" s="98"/>
      <c r="B97" s="97"/>
      <c r="C97" s="98"/>
      <c r="D97" s="99"/>
      <c r="E97" s="99"/>
      <c r="F97" s="94" t="str">
        <f t="shared" si="1"/>
        <v/>
      </c>
      <c r="G97" s="87"/>
    </row>
    <row r="98" spans="1:7" hidden="1" x14ac:dyDescent="0.2">
      <c r="A98" s="98"/>
      <c r="B98" s="97"/>
      <c r="C98" s="98"/>
      <c r="D98" s="99"/>
      <c r="E98" s="99"/>
      <c r="F98" s="94" t="str">
        <f t="shared" si="1"/>
        <v/>
      </c>
      <c r="G98" s="87"/>
    </row>
    <row r="99" spans="1:7" hidden="1" x14ac:dyDescent="0.2">
      <c r="A99" s="98"/>
      <c r="B99" s="97"/>
      <c r="C99" s="98"/>
      <c r="D99" s="99"/>
      <c r="E99" s="99"/>
      <c r="F99" s="94" t="str">
        <f t="shared" si="1"/>
        <v/>
      </c>
      <c r="G99" s="87"/>
    </row>
    <row r="100" spans="1:7" hidden="1" x14ac:dyDescent="0.2">
      <c r="A100" s="98"/>
      <c r="B100" s="97"/>
      <c r="C100" s="98"/>
      <c r="D100" s="99"/>
      <c r="E100" s="99"/>
      <c r="F100" s="94" t="str">
        <f t="shared" si="1"/>
        <v/>
      </c>
      <c r="G100" s="87"/>
    </row>
    <row r="101" spans="1:7" ht="42.75" x14ac:dyDescent="0.2">
      <c r="A101" s="98"/>
      <c r="B101" s="100" t="s">
        <v>40</v>
      </c>
      <c r="C101" s="98"/>
      <c r="D101" s="99"/>
      <c r="E101" s="99"/>
      <c r="F101" s="94" t="str">
        <f t="shared" si="1"/>
        <v/>
      </c>
      <c r="G101" s="87"/>
    </row>
  </sheetData>
  <sheetProtection algorithmName="SHA-512" hashValue="GGrrMhYGdnKU7wkdKbkD4S1dX0HHccwaSFb9NPo4EsglM4UhgBIhuO+Akgyn2Ps61ZSqd3OEOF3vkxJEia6NmA==" saltValue="ik4GTuSeuUEKZXkJzVIl0Q==" spinCount="100000" sheet="1" scenarios="1" formatCells="0" formatColumns="0" formatRows="0" insertHyperlinks="0"/>
  <hyperlinks>
    <hyperlink ref="B1" location="Zentrale!A1" display="Zentrale" xr:uid="{A78DF20B-B050-4648-9868-8AB2FAE4460C}"/>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C84B-E645-4ABC-B0A3-FD95362A901B}">
  <dimension ref="A1:AC77"/>
  <sheetViews>
    <sheetView showRowColHeaders="0" workbookViewId="0">
      <pane ySplit="7" topLeftCell="A8" activePane="bottomLeft" state="frozenSplit"/>
      <selection pane="bottomLeft"/>
    </sheetView>
  </sheetViews>
  <sheetFormatPr baseColWidth="10" defaultColWidth="14.375" defaultRowHeight="14.25" x14ac:dyDescent="0.2"/>
  <cols>
    <col min="1" max="2" width="4.25" customWidth="1"/>
    <col min="3" max="3" width="10.625" customWidth="1"/>
    <col min="4" max="4" width="40.625" customWidth="1"/>
    <col min="5" max="5" width="1.625" customWidth="1"/>
    <col min="6" max="7" width="6.625" customWidth="1"/>
    <col min="8" max="8" width="1.625" customWidth="1"/>
    <col min="9" max="10" width="6.625" customWidth="1"/>
    <col min="11" max="11" width="1.625" customWidth="1"/>
    <col min="12" max="14" width="7.625" customWidth="1"/>
    <col min="15" max="15" width="3.25" customWidth="1"/>
    <col min="16" max="17" width="8.125" customWidth="1"/>
    <col min="18" max="18" width="3.875" customWidth="1"/>
    <col min="19" max="19" width="2.625" customWidth="1"/>
  </cols>
  <sheetData>
    <row r="1" spans="1:19" x14ac:dyDescent="0.2">
      <c r="A1" s="42" t="s">
        <v>0</v>
      </c>
      <c r="B1" s="43"/>
      <c r="C1" s="95"/>
      <c r="D1" s="29" t="s">
        <v>11</v>
      </c>
      <c r="E1" s="44"/>
      <c r="F1" s="45"/>
      <c r="G1" s="46"/>
      <c r="H1" s="46"/>
      <c r="I1" s="45"/>
      <c r="J1" s="46"/>
      <c r="K1" s="46"/>
      <c r="L1" s="45"/>
      <c r="M1" s="46"/>
      <c r="N1" s="46"/>
      <c r="O1" s="46"/>
      <c r="P1" s="46"/>
      <c r="Q1" s="46"/>
      <c r="R1" s="46"/>
      <c r="S1" s="46"/>
    </row>
    <row r="2" spans="1:19" x14ac:dyDescent="0.2">
      <c r="A2" s="46"/>
      <c r="B2" s="46"/>
      <c r="C2" s="95"/>
      <c r="D2" s="146" t="s">
        <v>3</v>
      </c>
      <c r="E2" s="46"/>
      <c r="F2" s="46"/>
      <c r="G2" s="46"/>
      <c r="H2" s="46"/>
      <c r="I2" s="46"/>
      <c r="J2" s="46"/>
      <c r="K2" s="47"/>
      <c r="L2" s="48" t="str">
        <f>IF(COUNTA(C8:C37)&lt;1,"","Erfassungs-Zeitraum von:")</f>
        <v>Erfassungs-Zeitraum von:</v>
      </c>
      <c r="M2" s="49">
        <f>IF(COUNTA(C8:C2037)&lt;1,"",MIN(C8:C2037))</f>
        <v>45992</v>
      </c>
      <c r="N2" s="50">
        <f>IF(COUNTA(C8:C2037)&lt;1,"",MIN(C8:C2037))</f>
        <v>45992</v>
      </c>
      <c r="O2" s="51" t="str">
        <f>IF(COUNTA(C8:C2037)&lt;1,"","bis")</f>
        <v>bis</v>
      </c>
      <c r="P2" s="49">
        <f>IF(COUNTA(C8:C2037)&lt;1,"",MAX(C8:C2037))</f>
        <v>45999</v>
      </c>
      <c r="Q2" s="50">
        <f>IF(COUNTA(C8:C2037)&lt;1,"",MAX(C8:C2037))</f>
        <v>45999</v>
      </c>
      <c r="R2" s="46"/>
      <c r="S2" s="46"/>
    </row>
    <row r="3" spans="1:19" ht="16.5" x14ac:dyDescent="0.35">
      <c r="A3" s="46"/>
      <c r="B3" s="46"/>
      <c r="C3" s="44"/>
      <c r="D3" s="80" t="str">
        <f>IF(Zentrale!B1="","",Zentrale!B1)</f>
        <v>Name hier eintragen</v>
      </c>
      <c r="E3" s="44"/>
      <c r="F3" s="52"/>
      <c r="G3" s="53"/>
      <c r="H3" s="46"/>
      <c r="I3" s="54"/>
      <c r="J3" s="55"/>
      <c r="K3" s="55"/>
      <c r="L3" s="55" t="s">
        <v>23</v>
      </c>
      <c r="M3" s="56">
        <f>MOD(ABS(SUM($L$8:L2037)),60)</f>
        <v>0.35208333333333336</v>
      </c>
      <c r="N3" s="57" t="s">
        <v>24</v>
      </c>
      <c r="O3" s="58" t="s">
        <v>25</v>
      </c>
      <c r="P3" s="59">
        <f>IF($M3="","",M3*24)</f>
        <v>8.4500000000000011</v>
      </c>
      <c r="Q3" s="46" t="s">
        <v>26</v>
      </c>
      <c r="R3" s="46"/>
      <c r="S3" s="46"/>
    </row>
    <row r="4" spans="1:19" ht="16.5" x14ac:dyDescent="0.35">
      <c r="A4" s="46"/>
      <c r="B4" s="46"/>
      <c r="C4" s="44"/>
      <c r="D4" s="44"/>
      <c r="E4" s="44"/>
      <c r="F4" s="52"/>
      <c r="G4" s="53"/>
      <c r="H4" s="46"/>
      <c r="I4" s="54"/>
      <c r="J4" s="55"/>
      <c r="K4" s="55"/>
      <c r="L4" s="55" t="s">
        <v>27</v>
      </c>
      <c r="M4" s="56">
        <f>MOD(ABS(SUBTOTAL(9,L8:L2037)),60)</f>
        <v>0.35208333333333336</v>
      </c>
      <c r="N4" s="57" t="s">
        <v>24</v>
      </c>
      <c r="O4" s="58" t="s">
        <v>25</v>
      </c>
      <c r="P4" s="59">
        <f>IF($M4="","",M4*24)</f>
        <v>8.4500000000000011</v>
      </c>
      <c r="Q4" s="46" t="s">
        <v>26</v>
      </c>
      <c r="R4" s="46"/>
      <c r="S4" s="46"/>
    </row>
    <row r="5" spans="1:19" ht="6" customHeight="1" x14ac:dyDescent="0.35">
      <c r="A5" s="46"/>
      <c r="B5" s="46"/>
      <c r="C5" s="44"/>
      <c r="D5" s="44"/>
      <c r="E5" s="44"/>
      <c r="F5" s="52"/>
      <c r="G5" s="53"/>
      <c r="H5" s="46"/>
      <c r="I5" s="54"/>
      <c r="J5" s="55"/>
      <c r="K5" s="55"/>
      <c r="L5" s="55"/>
      <c r="M5" s="56"/>
      <c r="N5" s="57"/>
      <c r="O5" s="58"/>
      <c r="P5" s="59"/>
      <c r="Q5" s="46"/>
      <c r="R5" s="46"/>
      <c r="S5" s="46"/>
    </row>
    <row r="6" spans="1:19" ht="26.25" thickBot="1" x14ac:dyDescent="0.25">
      <c r="A6" s="60"/>
      <c r="B6" s="60"/>
      <c r="C6" s="61" t="s">
        <v>28</v>
      </c>
      <c r="D6" s="62" t="s">
        <v>29</v>
      </c>
      <c r="E6" s="63"/>
      <c r="F6" s="64" t="s">
        <v>30</v>
      </c>
      <c r="G6" s="64" t="s">
        <v>31</v>
      </c>
      <c r="H6" s="46"/>
      <c r="I6" s="64" t="s">
        <v>32</v>
      </c>
      <c r="J6" s="64" t="s">
        <v>33</v>
      </c>
      <c r="K6" s="46"/>
      <c r="L6" s="65" t="s">
        <v>34</v>
      </c>
      <c r="M6" s="66" t="s">
        <v>35</v>
      </c>
      <c r="N6" s="60"/>
      <c r="O6" s="60"/>
      <c r="P6" s="65" t="s">
        <v>36</v>
      </c>
      <c r="Q6" s="66" t="s">
        <v>35</v>
      </c>
      <c r="R6" s="63"/>
      <c r="S6" s="46"/>
    </row>
    <row r="7" spans="1:19" ht="15" thickBot="1" x14ac:dyDescent="0.25">
      <c r="A7" s="126"/>
      <c r="B7" s="127"/>
      <c r="C7" s="128"/>
      <c r="D7" s="129" t="s">
        <v>37</v>
      </c>
      <c r="E7" s="130"/>
      <c r="F7" s="131">
        <v>0.34513888888888888</v>
      </c>
      <c r="G7" s="132">
        <v>0.37152777777777773</v>
      </c>
      <c r="H7" s="133"/>
      <c r="I7" s="132">
        <v>0.3888888888888889</v>
      </c>
      <c r="J7" s="132">
        <v>0.50347222222222221</v>
      </c>
      <c r="K7" s="133"/>
      <c r="L7" s="132">
        <f>IF(COUNTA(F7:J7)&lt;2,"",SUM((G7-F7)+(J7-I7)))</f>
        <v>0.14097222222222217</v>
      </c>
      <c r="M7" s="134">
        <f>IF(L7="","",MOD(ABS(L7),60))</f>
        <v>0.14097222222222217</v>
      </c>
      <c r="N7" s="135" t="str">
        <f>IF(L7="","","Std:Min")</f>
        <v>Std:Min</v>
      </c>
      <c r="O7" s="136" t="s">
        <v>25</v>
      </c>
      <c r="P7" s="137">
        <f>IF($L7="","",L7*24)</f>
        <v>3.383333333333332</v>
      </c>
      <c r="Q7" s="137">
        <f>IF($M7="","",M7*24)</f>
        <v>3.383333333333332</v>
      </c>
      <c r="R7" s="138" t="s">
        <v>26</v>
      </c>
      <c r="S7" s="46"/>
    </row>
    <row r="8" spans="1:19" x14ac:dyDescent="0.2">
      <c r="A8" s="67" t="s">
        <v>38</v>
      </c>
      <c r="B8" s="68">
        <f>IF(C8="","",C8)</f>
        <v>45992</v>
      </c>
      <c r="C8" s="69">
        <v>45992</v>
      </c>
      <c r="D8" s="70"/>
      <c r="E8" s="71"/>
      <c r="F8" s="72"/>
      <c r="G8" s="72"/>
      <c r="H8" s="73"/>
      <c r="I8" s="72"/>
      <c r="J8" s="72"/>
      <c r="K8" s="74"/>
      <c r="L8" s="75" t="str">
        <f>IF(COUNTA(F8:J8)&lt;2,"",SUM((G8-F8)+(J8-I8)))</f>
        <v/>
      </c>
      <c r="M8" s="76" t="str">
        <f>IF(L8="","",MOD(ABS(SUM($L$8:L8)),60))</f>
        <v/>
      </c>
      <c r="N8" s="74" t="str">
        <f>IF(L8="","","Std:Min")</f>
        <v/>
      </c>
      <c r="O8" s="77" t="str">
        <f>IF($L8="","","=")</f>
        <v/>
      </c>
      <c r="P8" s="78" t="str">
        <f>IF($L8="","",L8*24)</f>
        <v/>
      </c>
      <c r="Q8" s="78" t="str">
        <f>IF($M8="","",M8*24)</f>
        <v/>
      </c>
      <c r="R8" s="74" t="str">
        <f>IF($L8="","","Std")</f>
        <v/>
      </c>
      <c r="S8" s="46"/>
    </row>
    <row r="9" spans="1:19" x14ac:dyDescent="0.2">
      <c r="A9" s="67">
        <v>2</v>
      </c>
      <c r="B9" s="79">
        <f>IF(C9="","",C9)</f>
        <v>45993</v>
      </c>
      <c r="C9" s="69">
        <v>45993</v>
      </c>
      <c r="D9" s="70"/>
      <c r="E9" s="71"/>
      <c r="F9" s="72"/>
      <c r="G9" s="72"/>
      <c r="H9" s="73"/>
      <c r="I9" s="72"/>
      <c r="J9" s="72"/>
      <c r="K9" s="74"/>
      <c r="L9" s="75" t="str">
        <f t="shared" ref="L9:L37" si="0">IF(COUNTA(F9:J9)&lt;2,"",SUM((G9-F9)+(J9-I9)))</f>
        <v/>
      </c>
      <c r="M9" s="76" t="str">
        <f>IF(L9="","",MOD(ABS(SUM($L$8:L9)),60))</f>
        <v/>
      </c>
      <c r="N9" s="74" t="str">
        <f>IF(L9="","","Std:Min")</f>
        <v/>
      </c>
      <c r="O9" s="77" t="str">
        <f>IF($L9="","","=")</f>
        <v/>
      </c>
      <c r="P9" s="78" t="str">
        <f>IF($L9="","",L9*24)</f>
        <v/>
      </c>
      <c r="Q9" s="78" t="str">
        <f>IF($M9="","",M9*24)</f>
        <v/>
      </c>
      <c r="R9" s="74" t="str">
        <f>IF($L9="","","Std")</f>
        <v/>
      </c>
      <c r="S9" s="46"/>
    </row>
    <row r="10" spans="1:19" x14ac:dyDescent="0.2">
      <c r="A10" s="67">
        <v>3</v>
      </c>
      <c r="B10" s="79">
        <f t="shared" ref="B10:B37" si="1">IF(C10="","",C10)</f>
        <v>45994</v>
      </c>
      <c r="C10" s="69">
        <v>45994</v>
      </c>
      <c r="D10" s="70" t="s">
        <v>39</v>
      </c>
      <c r="E10" s="71"/>
      <c r="F10" s="72">
        <v>0.29166666666666669</v>
      </c>
      <c r="G10" s="72">
        <v>0.5</v>
      </c>
      <c r="H10" s="73"/>
      <c r="I10" s="72">
        <v>0.54166666666666663</v>
      </c>
      <c r="J10" s="72">
        <v>0.68541666666666667</v>
      </c>
      <c r="K10" s="74"/>
      <c r="L10" s="75">
        <f t="shared" si="0"/>
        <v>0.35208333333333336</v>
      </c>
      <c r="M10" s="76">
        <f>IF(L10="","",MOD(ABS(SUM($L$8:L10)),60))</f>
        <v>0.35208333333333336</v>
      </c>
      <c r="N10" s="74" t="str">
        <f t="shared" ref="N10:N37" si="2">IF(L10="","","Std:Min")</f>
        <v>Std:Min</v>
      </c>
      <c r="O10" s="77" t="str">
        <f t="shared" ref="O10:O73" si="3">IF($L10="","","=")</f>
        <v>=</v>
      </c>
      <c r="P10" s="78">
        <f t="shared" ref="P10:P37" si="4">IF($L10="","",L10*24)</f>
        <v>8.4500000000000011</v>
      </c>
      <c r="Q10" s="78">
        <f t="shared" ref="Q10:Q37" si="5">IF($M10="","",M10*24)</f>
        <v>8.4500000000000011</v>
      </c>
      <c r="R10" s="74" t="str">
        <f t="shared" ref="R10:R73" si="6">IF($L10="","","Std")</f>
        <v>Std</v>
      </c>
      <c r="S10" s="46"/>
    </row>
    <row r="11" spans="1:19" x14ac:dyDescent="0.2">
      <c r="A11" s="67">
        <v>4</v>
      </c>
      <c r="B11" s="79">
        <f t="shared" si="1"/>
        <v>45995</v>
      </c>
      <c r="C11" s="69">
        <v>45995</v>
      </c>
      <c r="D11" s="70"/>
      <c r="E11" s="71"/>
      <c r="F11" s="72"/>
      <c r="G11" s="72"/>
      <c r="H11" s="73"/>
      <c r="I11" s="72"/>
      <c r="J11" s="72"/>
      <c r="K11" s="74"/>
      <c r="L11" s="75" t="str">
        <f t="shared" si="0"/>
        <v/>
      </c>
      <c r="M11" s="76" t="str">
        <f>IF(L11="","",MOD(ABS(SUM($L$8:L11)),60))</f>
        <v/>
      </c>
      <c r="N11" s="74" t="str">
        <f t="shared" si="2"/>
        <v/>
      </c>
      <c r="O11" s="77" t="str">
        <f t="shared" si="3"/>
        <v/>
      </c>
      <c r="P11" s="78" t="str">
        <f t="shared" si="4"/>
        <v/>
      </c>
      <c r="Q11" s="78" t="str">
        <f t="shared" si="5"/>
        <v/>
      </c>
      <c r="R11" s="74" t="str">
        <f t="shared" si="6"/>
        <v/>
      </c>
      <c r="S11" s="46"/>
    </row>
    <row r="12" spans="1:19" x14ac:dyDescent="0.2">
      <c r="A12" s="67">
        <v>5</v>
      </c>
      <c r="B12" s="79">
        <f t="shared" si="1"/>
        <v>45996</v>
      </c>
      <c r="C12" s="69">
        <v>45996</v>
      </c>
      <c r="D12" s="70"/>
      <c r="E12" s="71"/>
      <c r="F12" s="72"/>
      <c r="G12" s="72"/>
      <c r="H12" s="73"/>
      <c r="I12" s="72"/>
      <c r="J12" s="72"/>
      <c r="K12" s="74"/>
      <c r="L12" s="75" t="str">
        <f t="shared" si="0"/>
        <v/>
      </c>
      <c r="M12" s="76" t="str">
        <f>IF(L12="","",MOD(ABS(SUM($L$8:L12)),60))</f>
        <v/>
      </c>
      <c r="N12" s="74" t="str">
        <f t="shared" si="2"/>
        <v/>
      </c>
      <c r="O12" s="77" t="str">
        <f t="shared" si="3"/>
        <v/>
      </c>
      <c r="P12" s="78" t="str">
        <f t="shared" si="4"/>
        <v/>
      </c>
      <c r="Q12" s="78" t="str">
        <f t="shared" si="5"/>
        <v/>
      </c>
      <c r="R12" s="74" t="str">
        <f t="shared" si="6"/>
        <v/>
      </c>
      <c r="S12" s="46"/>
    </row>
    <row r="13" spans="1:19" x14ac:dyDescent="0.2">
      <c r="A13" s="67">
        <v>6</v>
      </c>
      <c r="B13" s="79">
        <f t="shared" si="1"/>
        <v>45997</v>
      </c>
      <c r="C13" s="69">
        <v>45997</v>
      </c>
      <c r="D13" s="70"/>
      <c r="E13" s="71"/>
      <c r="F13" s="72"/>
      <c r="G13" s="72"/>
      <c r="H13" s="73"/>
      <c r="I13" s="72"/>
      <c r="J13" s="72"/>
      <c r="K13" s="74"/>
      <c r="L13" s="75" t="str">
        <f t="shared" si="0"/>
        <v/>
      </c>
      <c r="M13" s="76" t="str">
        <f>IF(L13="","",MOD(ABS(SUM($L$8:L13)),60))</f>
        <v/>
      </c>
      <c r="N13" s="74" t="str">
        <f t="shared" si="2"/>
        <v/>
      </c>
      <c r="O13" s="77" t="str">
        <f t="shared" si="3"/>
        <v/>
      </c>
      <c r="P13" s="78" t="str">
        <f t="shared" si="4"/>
        <v/>
      </c>
      <c r="Q13" s="78" t="str">
        <f t="shared" si="5"/>
        <v/>
      </c>
      <c r="R13" s="74" t="str">
        <f t="shared" si="6"/>
        <v/>
      </c>
      <c r="S13" s="46"/>
    </row>
    <row r="14" spans="1:19" x14ac:dyDescent="0.2">
      <c r="A14" s="67">
        <v>7</v>
      </c>
      <c r="B14" s="79">
        <f t="shared" si="1"/>
        <v>45998</v>
      </c>
      <c r="C14" s="69">
        <v>45998</v>
      </c>
      <c r="D14" s="70"/>
      <c r="E14" s="71"/>
      <c r="F14" s="72"/>
      <c r="G14" s="72"/>
      <c r="H14" s="73"/>
      <c r="I14" s="72"/>
      <c r="J14" s="72"/>
      <c r="K14" s="74"/>
      <c r="L14" s="75" t="str">
        <f t="shared" si="0"/>
        <v/>
      </c>
      <c r="M14" s="76" t="str">
        <f>IF(L14="","",MOD(ABS(SUM($L$8:L14)),60))</f>
        <v/>
      </c>
      <c r="N14" s="74" t="str">
        <f t="shared" si="2"/>
        <v/>
      </c>
      <c r="O14" s="77" t="str">
        <f t="shared" si="3"/>
        <v/>
      </c>
      <c r="P14" s="78" t="str">
        <f t="shared" si="4"/>
        <v/>
      </c>
      <c r="Q14" s="78" t="str">
        <f t="shared" si="5"/>
        <v/>
      </c>
      <c r="R14" s="74" t="str">
        <f t="shared" si="6"/>
        <v/>
      </c>
      <c r="S14" s="46"/>
    </row>
    <row r="15" spans="1:19" x14ac:dyDescent="0.2">
      <c r="A15" s="67">
        <v>8</v>
      </c>
      <c r="B15" s="79">
        <f t="shared" si="1"/>
        <v>45999</v>
      </c>
      <c r="C15" s="69">
        <v>45999</v>
      </c>
      <c r="D15" s="70"/>
      <c r="E15" s="71"/>
      <c r="F15" s="72"/>
      <c r="G15" s="72"/>
      <c r="H15" s="73"/>
      <c r="I15" s="72"/>
      <c r="J15" s="72"/>
      <c r="K15" s="74"/>
      <c r="L15" s="75" t="str">
        <f t="shared" si="0"/>
        <v/>
      </c>
      <c r="M15" s="76" t="str">
        <f>IF(L15="","",MOD(ABS(SUM($L$8:L15)),60))</f>
        <v/>
      </c>
      <c r="N15" s="74" t="str">
        <f t="shared" si="2"/>
        <v/>
      </c>
      <c r="O15" s="77" t="str">
        <f t="shared" si="3"/>
        <v/>
      </c>
      <c r="P15" s="78" t="str">
        <f t="shared" si="4"/>
        <v/>
      </c>
      <c r="Q15" s="78" t="str">
        <f t="shared" si="5"/>
        <v/>
      </c>
      <c r="R15" s="74" t="str">
        <f t="shared" si="6"/>
        <v/>
      </c>
      <c r="S15" s="46"/>
    </row>
    <row r="16" spans="1:19" x14ac:dyDescent="0.2">
      <c r="A16" s="67">
        <v>9</v>
      </c>
      <c r="B16" s="79" t="str">
        <f t="shared" si="1"/>
        <v/>
      </c>
      <c r="C16" s="69"/>
      <c r="D16" s="70"/>
      <c r="E16" s="71"/>
      <c r="F16" s="72"/>
      <c r="G16" s="72"/>
      <c r="H16" s="73"/>
      <c r="I16" s="72"/>
      <c r="J16" s="72"/>
      <c r="K16" s="74"/>
      <c r="L16" s="75" t="str">
        <f t="shared" si="0"/>
        <v/>
      </c>
      <c r="M16" s="76" t="str">
        <f>IF(L16="","",MOD(ABS(SUM($L$8:L16)),60))</f>
        <v/>
      </c>
      <c r="N16" s="74" t="str">
        <f t="shared" si="2"/>
        <v/>
      </c>
      <c r="O16" s="77" t="str">
        <f t="shared" si="3"/>
        <v/>
      </c>
      <c r="P16" s="78" t="str">
        <f t="shared" si="4"/>
        <v/>
      </c>
      <c r="Q16" s="78" t="str">
        <f t="shared" si="5"/>
        <v/>
      </c>
      <c r="R16" s="74" t="str">
        <f t="shared" si="6"/>
        <v/>
      </c>
      <c r="S16" s="46"/>
    </row>
    <row r="17" spans="1:19" x14ac:dyDescent="0.2">
      <c r="A17" s="67">
        <v>10</v>
      </c>
      <c r="B17" s="79" t="str">
        <f t="shared" si="1"/>
        <v/>
      </c>
      <c r="C17" s="69"/>
      <c r="D17" s="70"/>
      <c r="E17" s="71"/>
      <c r="F17" s="72"/>
      <c r="G17" s="72"/>
      <c r="H17" s="73"/>
      <c r="I17" s="72"/>
      <c r="J17" s="72"/>
      <c r="K17" s="74"/>
      <c r="L17" s="75" t="str">
        <f t="shared" si="0"/>
        <v/>
      </c>
      <c r="M17" s="76" t="str">
        <f>IF(L17="","",MOD(ABS(SUM($L$8:L17)),60))</f>
        <v/>
      </c>
      <c r="N17" s="74" t="str">
        <f t="shared" si="2"/>
        <v/>
      </c>
      <c r="O17" s="77" t="str">
        <f t="shared" si="3"/>
        <v/>
      </c>
      <c r="P17" s="78" t="str">
        <f t="shared" si="4"/>
        <v/>
      </c>
      <c r="Q17" s="78" t="str">
        <f t="shared" si="5"/>
        <v/>
      </c>
      <c r="R17" s="74" t="str">
        <f t="shared" si="6"/>
        <v/>
      </c>
      <c r="S17" s="46"/>
    </row>
    <row r="18" spans="1:19" x14ac:dyDescent="0.2">
      <c r="A18" s="67">
        <v>11</v>
      </c>
      <c r="B18" s="79" t="str">
        <f t="shared" si="1"/>
        <v/>
      </c>
      <c r="C18" s="69"/>
      <c r="D18" s="70"/>
      <c r="E18" s="71"/>
      <c r="F18" s="72"/>
      <c r="G18" s="72"/>
      <c r="H18" s="73"/>
      <c r="I18" s="72"/>
      <c r="J18" s="72"/>
      <c r="K18" s="74"/>
      <c r="L18" s="75" t="str">
        <f t="shared" si="0"/>
        <v/>
      </c>
      <c r="M18" s="76" t="str">
        <f>IF(L18="","",MOD(ABS(SUM($L$8:L18)),60))</f>
        <v/>
      </c>
      <c r="N18" s="74" t="str">
        <f t="shared" si="2"/>
        <v/>
      </c>
      <c r="O18" s="77" t="str">
        <f t="shared" si="3"/>
        <v/>
      </c>
      <c r="P18" s="78" t="str">
        <f t="shared" si="4"/>
        <v/>
      </c>
      <c r="Q18" s="78" t="str">
        <f t="shared" si="5"/>
        <v/>
      </c>
      <c r="R18" s="74" t="str">
        <f t="shared" si="6"/>
        <v/>
      </c>
      <c r="S18" s="46"/>
    </row>
    <row r="19" spans="1:19" x14ac:dyDescent="0.2">
      <c r="A19" s="67">
        <v>12</v>
      </c>
      <c r="B19" s="79" t="str">
        <f t="shared" si="1"/>
        <v/>
      </c>
      <c r="C19" s="69"/>
      <c r="D19" s="70"/>
      <c r="E19" s="71"/>
      <c r="F19" s="72"/>
      <c r="G19" s="72"/>
      <c r="H19" s="73"/>
      <c r="I19" s="72"/>
      <c r="J19" s="72"/>
      <c r="K19" s="74"/>
      <c r="L19" s="75" t="str">
        <f t="shared" si="0"/>
        <v/>
      </c>
      <c r="M19" s="76" t="str">
        <f>IF(L19="","",MOD(ABS(SUM($L$8:L19)),60))</f>
        <v/>
      </c>
      <c r="N19" s="74" t="str">
        <f t="shared" si="2"/>
        <v/>
      </c>
      <c r="O19" s="77" t="str">
        <f t="shared" si="3"/>
        <v/>
      </c>
      <c r="P19" s="78" t="str">
        <f t="shared" si="4"/>
        <v/>
      </c>
      <c r="Q19" s="78" t="str">
        <f t="shared" si="5"/>
        <v/>
      </c>
      <c r="R19" s="74" t="str">
        <f t="shared" si="6"/>
        <v/>
      </c>
      <c r="S19" s="46"/>
    </row>
    <row r="20" spans="1:19" x14ac:dyDescent="0.2">
      <c r="A20" s="67">
        <v>13</v>
      </c>
      <c r="B20" s="79" t="str">
        <f t="shared" si="1"/>
        <v/>
      </c>
      <c r="C20" s="69"/>
      <c r="D20" s="70"/>
      <c r="E20" s="71"/>
      <c r="F20" s="72"/>
      <c r="G20" s="72"/>
      <c r="H20" s="73"/>
      <c r="I20" s="72"/>
      <c r="J20" s="72"/>
      <c r="K20" s="74"/>
      <c r="L20" s="75" t="str">
        <f t="shared" si="0"/>
        <v/>
      </c>
      <c r="M20" s="76" t="str">
        <f>IF(L20="","",MOD(ABS(SUM($L$8:L20)),60))</f>
        <v/>
      </c>
      <c r="N20" s="74" t="str">
        <f t="shared" si="2"/>
        <v/>
      </c>
      <c r="O20" s="77" t="str">
        <f t="shared" si="3"/>
        <v/>
      </c>
      <c r="P20" s="78" t="str">
        <f t="shared" si="4"/>
        <v/>
      </c>
      <c r="Q20" s="78" t="str">
        <f t="shared" si="5"/>
        <v/>
      </c>
      <c r="R20" s="74" t="str">
        <f t="shared" si="6"/>
        <v/>
      </c>
      <c r="S20" s="46"/>
    </row>
    <row r="21" spans="1:19" x14ac:dyDescent="0.2">
      <c r="A21" s="67">
        <v>14</v>
      </c>
      <c r="B21" s="79" t="str">
        <f t="shared" si="1"/>
        <v/>
      </c>
      <c r="C21" s="69"/>
      <c r="D21" s="70"/>
      <c r="E21" s="71"/>
      <c r="F21" s="72"/>
      <c r="G21" s="72"/>
      <c r="H21" s="73"/>
      <c r="I21" s="72"/>
      <c r="J21" s="72"/>
      <c r="K21" s="74"/>
      <c r="L21" s="75" t="str">
        <f t="shared" si="0"/>
        <v/>
      </c>
      <c r="M21" s="76" t="str">
        <f>IF(L21="","",MOD(ABS(SUM($L$8:L21)),60))</f>
        <v/>
      </c>
      <c r="N21" s="74" t="str">
        <f t="shared" si="2"/>
        <v/>
      </c>
      <c r="O21" s="77" t="str">
        <f t="shared" si="3"/>
        <v/>
      </c>
      <c r="P21" s="78" t="str">
        <f t="shared" si="4"/>
        <v/>
      </c>
      <c r="Q21" s="78" t="str">
        <f t="shared" si="5"/>
        <v/>
      </c>
      <c r="R21" s="74" t="str">
        <f t="shared" si="6"/>
        <v/>
      </c>
      <c r="S21" s="46"/>
    </row>
    <row r="22" spans="1:19" x14ac:dyDescent="0.2">
      <c r="A22" s="67">
        <v>15</v>
      </c>
      <c r="B22" s="79" t="str">
        <f t="shared" si="1"/>
        <v/>
      </c>
      <c r="C22" s="69"/>
      <c r="D22" s="70"/>
      <c r="E22" s="71"/>
      <c r="F22" s="72"/>
      <c r="G22" s="72"/>
      <c r="H22" s="73"/>
      <c r="I22" s="72"/>
      <c r="J22" s="72"/>
      <c r="K22" s="74"/>
      <c r="L22" s="75" t="str">
        <f t="shared" si="0"/>
        <v/>
      </c>
      <c r="M22" s="76" t="str">
        <f>IF(L22="","",MOD(ABS(SUM($L$8:L22)),60))</f>
        <v/>
      </c>
      <c r="N22" s="74" t="str">
        <f t="shared" si="2"/>
        <v/>
      </c>
      <c r="O22" s="77" t="str">
        <f t="shared" si="3"/>
        <v/>
      </c>
      <c r="P22" s="78" t="str">
        <f t="shared" si="4"/>
        <v/>
      </c>
      <c r="Q22" s="78" t="str">
        <f t="shared" si="5"/>
        <v/>
      </c>
      <c r="R22" s="74" t="str">
        <f t="shared" si="6"/>
        <v/>
      </c>
      <c r="S22" s="46"/>
    </row>
    <row r="23" spans="1:19" x14ac:dyDescent="0.2">
      <c r="A23" s="67">
        <v>16</v>
      </c>
      <c r="B23" s="79" t="str">
        <f t="shared" si="1"/>
        <v/>
      </c>
      <c r="C23" s="69"/>
      <c r="D23" s="70"/>
      <c r="E23" s="71"/>
      <c r="F23" s="72"/>
      <c r="G23" s="72"/>
      <c r="H23" s="73"/>
      <c r="I23" s="72"/>
      <c r="J23" s="72"/>
      <c r="K23" s="74"/>
      <c r="L23" s="75" t="str">
        <f t="shared" si="0"/>
        <v/>
      </c>
      <c r="M23" s="76" t="str">
        <f>IF(L23="","",MOD(ABS(SUM($L$8:L23)),60))</f>
        <v/>
      </c>
      <c r="N23" s="74" t="str">
        <f t="shared" si="2"/>
        <v/>
      </c>
      <c r="O23" s="77" t="str">
        <f t="shared" si="3"/>
        <v/>
      </c>
      <c r="P23" s="78" t="str">
        <f t="shared" si="4"/>
        <v/>
      </c>
      <c r="Q23" s="78" t="str">
        <f t="shared" si="5"/>
        <v/>
      </c>
      <c r="R23" s="74" t="str">
        <f t="shared" si="6"/>
        <v/>
      </c>
      <c r="S23" s="46"/>
    </row>
    <row r="24" spans="1:19" x14ac:dyDescent="0.2">
      <c r="A24" s="67">
        <v>17</v>
      </c>
      <c r="B24" s="79" t="str">
        <f t="shared" si="1"/>
        <v/>
      </c>
      <c r="C24" s="69"/>
      <c r="D24" s="70"/>
      <c r="E24" s="71"/>
      <c r="F24" s="72"/>
      <c r="G24" s="72"/>
      <c r="H24" s="73"/>
      <c r="I24" s="72"/>
      <c r="J24" s="72"/>
      <c r="K24" s="74"/>
      <c r="L24" s="75" t="str">
        <f t="shared" si="0"/>
        <v/>
      </c>
      <c r="M24" s="76" t="str">
        <f>IF(L24="","",MOD(ABS(SUM($L$8:L24)),60))</f>
        <v/>
      </c>
      <c r="N24" s="74" t="str">
        <f t="shared" si="2"/>
        <v/>
      </c>
      <c r="O24" s="77" t="str">
        <f t="shared" si="3"/>
        <v/>
      </c>
      <c r="P24" s="78" t="str">
        <f t="shared" si="4"/>
        <v/>
      </c>
      <c r="Q24" s="78" t="str">
        <f t="shared" si="5"/>
        <v/>
      </c>
      <c r="R24" s="74" t="str">
        <f t="shared" si="6"/>
        <v/>
      </c>
      <c r="S24" s="46"/>
    </row>
    <row r="25" spans="1:19" x14ac:dyDescent="0.2">
      <c r="A25" s="67">
        <v>18</v>
      </c>
      <c r="B25" s="79" t="str">
        <f t="shared" si="1"/>
        <v/>
      </c>
      <c r="C25" s="69"/>
      <c r="D25" s="70"/>
      <c r="E25" s="71"/>
      <c r="F25" s="72"/>
      <c r="G25" s="72"/>
      <c r="H25" s="73"/>
      <c r="I25" s="72"/>
      <c r="J25" s="72"/>
      <c r="K25" s="74"/>
      <c r="L25" s="75" t="str">
        <f t="shared" si="0"/>
        <v/>
      </c>
      <c r="M25" s="76" t="str">
        <f>IF(L25="","",MOD(ABS(SUM($L$8:L25)),60))</f>
        <v/>
      </c>
      <c r="N25" s="74" t="str">
        <f t="shared" si="2"/>
        <v/>
      </c>
      <c r="O25" s="77" t="str">
        <f t="shared" si="3"/>
        <v/>
      </c>
      <c r="P25" s="78" t="str">
        <f t="shared" si="4"/>
        <v/>
      </c>
      <c r="Q25" s="78" t="str">
        <f t="shared" si="5"/>
        <v/>
      </c>
      <c r="R25" s="74" t="str">
        <f t="shared" si="6"/>
        <v/>
      </c>
      <c r="S25" s="46"/>
    </row>
    <row r="26" spans="1:19" x14ac:dyDescent="0.2">
      <c r="A26" s="67">
        <v>19</v>
      </c>
      <c r="B26" s="79" t="str">
        <f t="shared" si="1"/>
        <v/>
      </c>
      <c r="C26" s="69"/>
      <c r="D26" s="70"/>
      <c r="E26" s="71"/>
      <c r="F26" s="72"/>
      <c r="G26" s="72"/>
      <c r="H26" s="73"/>
      <c r="I26" s="72"/>
      <c r="J26" s="72"/>
      <c r="K26" s="74"/>
      <c r="L26" s="75" t="str">
        <f t="shared" si="0"/>
        <v/>
      </c>
      <c r="M26" s="76" t="str">
        <f>IF(L26="","",MOD(ABS(SUM($L$8:L26)),60))</f>
        <v/>
      </c>
      <c r="N26" s="74" t="str">
        <f t="shared" si="2"/>
        <v/>
      </c>
      <c r="O26" s="77" t="str">
        <f t="shared" si="3"/>
        <v/>
      </c>
      <c r="P26" s="78" t="str">
        <f t="shared" si="4"/>
        <v/>
      </c>
      <c r="Q26" s="78" t="str">
        <f t="shared" si="5"/>
        <v/>
      </c>
      <c r="R26" s="74" t="str">
        <f t="shared" si="6"/>
        <v/>
      </c>
      <c r="S26" s="46"/>
    </row>
    <row r="27" spans="1:19" x14ac:dyDescent="0.2">
      <c r="A27" s="67">
        <v>20</v>
      </c>
      <c r="B27" s="79" t="str">
        <f t="shared" si="1"/>
        <v/>
      </c>
      <c r="C27" s="69"/>
      <c r="D27" s="70"/>
      <c r="E27" s="71"/>
      <c r="F27" s="72"/>
      <c r="G27" s="72"/>
      <c r="H27" s="73"/>
      <c r="I27" s="72"/>
      <c r="J27" s="72"/>
      <c r="K27" s="74"/>
      <c r="L27" s="75" t="str">
        <f t="shared" si="0"/>
        <v/>
      </c>
      <c r="M27" s="76" t="str">
        <f>IF(L27="","",MOD(ABS(SUM($L$8:L27)),60))</f>
        <v/>
      </c>
      <c r="N27" s="74" t="str">
        <f t="shared" si="2"/>
        <v/>
      </c>
      <c r="O27" s="77" t="str">
        <f t="shared" si="3"/>
        <v/>
      </c>
      <c r="P27" s="78" t="str">
        <f t="shared" si="4"/>
        <v/>
      </c>
      <c r="Q27" s="78" t="str">
        <f t="shared" si="5"/>
        <v/>
      </c>
      <c r="R27" s="74" t="str">
        <f t="shared" si="6"/>
        <v/>
      </c>
      <c r="S27" s="46"/>
    </row>
    <row r="28" spans="1:19" x14ac:dyDescent="0.2">
      <c r="A28" s="67">
        <v>21</v>
      </c>
      <c r="B28" s="79" t="str">
        <f t="shared" si="1"/>
        <v/>
      </c>
      <c r="C28" s="69"/>
      <c r="D28" s="70"/>
      <c r="E28" s="71"/>
      <c r="F28" s="72"/>
      <c r="G28" s="72"/>
      <c r="H28" s="73"/>
      <c r="I28" s="72"/>
      <c r="J28" s="72"/>
      <c r="K28" s="74"/>
      <c r="L28" s="75" t="str">
        <f t="shared" si="0"/>
        <v/>
      </c>
      <c r="M28" s="76" t="str">
        <f>IF(L28="","",MOD(ABS(SUM($L$8:L28)),60))</f>
        <v/>
      </c>
      <c r="N28" s="74" t="str">
        <f t="shared" si="2"/>
        <v/>
      </c>
      <c r="O28" s="77" t="str">
        <f t="shared" si="3"/>
        <v/>
      </c>
      <c r="P28" s="78" t="str">
        <f t="shared" si="4"/>
        <v/>
      </c>
      <c r="Q28" s="78" t="str">
        <f t="shared" si="5"/>
        <v/>
      </c>
      <c r="R28" s="74" t="str">
        <f t="shared" si="6"/>
        <v/>
      </c>
      <c r="S28" s="46"/>
    </row>
    <row r="29" spans="1:19" x14ac:dyDescent="0.2">
      <c r="A29" s="67">
        <v>22</v>
      </c>
      <c r="B29" s="79" t="str">
        <f t="shared" si="1"/>
        <v/>
      </c>
      <c r="C29" s="69"/>
      <c r="D29" s="70"/>
      <c r="E29" s="71"/>
      <c r="F29" s="72"/>
      <c r="G29" s="72"/>
      <c r="H29" s="73"/>
      <c r="I29" s="72"/>
      <c r="J29" s="72"/>
      <c r="K29" s="74"/>
      <c r="L29" s="75" t="str">
        <f t="shared" si="0"/>
        <v/>
      </c>
      <c r="M29" s="76" t="str">
        <f>IF(L29="","",MOD(ABS(SUM($L$8:L29)),60))</f>
        <v/>
      </c>
      <c r="N29" s="74" t="str">
        <f t="shared" si="2"/>
        <v/>
      </c>
      <c r="O29" s="77" t="str">
        <f t="shared" si="3"/>
        <v/>
      </c>
      <c r="P29" s="78" t="str">
        <f t="shared" si="4"/>
        <v/>
      </c>
      <c r="Q29" s="78" t="str">
        <f t="shared" si="5"/>
        <v/>
      </c>
      <c r="R29" s="74" t="str">
        <f t="shared" si="6"/>
        <v/>
      </c>
      <c r="S29" s="46"/>
    </row>
    <row r="30" spans="1:19" x14ac:dyDescent="0.2">
      <c r="A30" s="67">
        <v>23</v>
      </c>
      <c r="B30" s="79" t="str">
        <f t="shared" si="1"/>
        <v/>
      </c>
      <c r="C30" s="69"/>
      <c r="D30" s="70"/>
      <c r="E30" s="71"/>
      <c r="F30" s="72"/>
      <c r="G30" s="72"/>
      <c r="H30" s="73"/>
      <c r="I30" s="72"/>
      <c r="J30" s="72"/>
      <c r="K30" s="74"/>
      <c r="L30" s="75" t="str">
        <f t="shared" si="0"/>
        <v/>
      </c>
      <c r="M30" s="76" t="str">
        <f>IF(L30="","",MOD(ABS(SUM($L$8:L30)),60))</f>
        <v/>
      </c>
      <c r="N30" s="74" t="str">
        <f t="shared" si="2"/>
        <v/>
      </c>
      <c r="O30" s="77" t="str">
        <f t="shared" si="3"/>
        <v/>
      </c>
      <c r="P30" s="78" t="str">
        <f t="shared" si="4"/>
        <v/>
      </c>
      <c r="Q30" s="78" t="str">
        <f t="shared" si="5"/>
        <v/>
      </c>
      <c r="R30" s="74" t="str">
        <f t="shared" si="6"/>
        <v/>
      </c>
      <c r="S30" s="46"/>
    </row>
    <row r="31" spans="1:19" x14ac:dyDescent="0.2">
      <c r="A31" s="67">
        <v>24</v>
      </c>
      <c r="B31" s="79" t="str">
        <f t="shared" si="1"/>
        <v/>
      </c>
      <c r="C31" s="69"/>
      <c r="D31" s="70"/>
      <c r="E31" s="71"/>
      <c r="F31" s="72"/>
      <c r="G31" s="72"/>
      <c r="H31" s="73"/>
      <c r="I31" s="72"/>
      <c r="J31" s="72"/>
      <c r="K31" s="74"/>
      <c r="L31" s="75" t="str">
        <f t="shared" si="0"/>
        <v/>
      </c>
      <c r="M31" s="76" t="str">
        <f>IF(L31="","",MOD(ABS(SUM($L$8:L31)),60))</f>
        <v/>
      </c>
      <c r="N31" s="74" t="str">
        <f t="shared" si="2"/>
        <v/>
      </c>
      <c r="O31" s="77" t="str">
        <f t="shared" si="3"/>
        <v/>
      </c>
      <c r="P31" s="78" t="str">
        <f t="shared" si="4"/>
        <v/>
      </c>
      <c r="Q31" s="78" t="str">
        <f t="shared" si="5"/>
        <v/>
      </c>
      <c r="R31" s="74" t="str">
        <f t="shared" si="6"/>
        <v/>
      </c>
      <c r="S31" s="46"/>
    </row>
    <row r="32" spans="1:19" x14ac:dyDescent="0.2">
      <c r="A32" s="67">
        <v>25</v>
      </c>
      <c r="B32" s="79" t="str">
        <f t="shared" si="1"/>
        <v/>
      </c>
      <c r="C32" s="69"/>
      <c r="D32" s="70"/>
      <c r="E32" s="71"/>
      <c r="F32" s="72"/>
      <c r="G32" s="72"/>
      <c r="H32" s="73"/>
      <c r="I32" s="72"/>
      <c r="J32" s="72"/>
      <c r="K32" s="74"/>
      <c r="L32" s="75" t="str">
        <f t="shared" si="0"/>
        <v/>
      </c>
      <c r="M32" s="76" t="str">
        <f>IF(L32="","",MOD(ABS(SUM($L$8:L32)),60))</f>
        <v/>
      </c>
      <c r="N32" s="74" t="str">
        <f t="shared" si="2"/>
        <v/>
      </c>
      <c r="O32" s="77" t="str">
        <f t="shared" si="3"/>
        <v/>
      </c>
      <c r="P32" s="78" t="str">
        <f t="shared" si="4"/>
        <v/>
      </c>
      <c r="Q32" s="78" t="str">
        <f t="shared" si="5"/>
        <v/>
      </c>
      <c r="R32" s="74" t="str">
        <f t="shared" si="6"/>
        <v/>
      </c>
      <c r="S32" s="46"/>
    </row>
    <row r="33" spans="1:29" x14ac:dyDescent="0.2">
      <c r="A33" s="67">
        <v>26</v>
      </c>
      <c r="B33" s="79" t="str">
        <f t="shared" si="1"/>
        <v/>
      </c>
      <c r="C33" s="69"/>
      <c r="D33" s="70"/>
      <c r="E33" s="71"/>
      <c r="F33" s="72"/>
      <c r="G33" s="72"/>
      <c r="H33" s="73"/>
      <c r="I33" s="72"/>
      <c r="J33" s="72"/>
      <c r="K33" s="74"/>
      <c r="L33" s="75" t="str">
        <f t="shared" si="0"/>
        <v/>
      </c>
      <c r="M33" s="76" t="str">
        <f>IF(L33="","",MOD(ABS(SUM($L$8:L33)),60))</f>
        <v/>
      </c>
      <c r="N33" s="74" t="str">
        <f t="shared" si="2"/>
        <v/>
      </c>
      <c r="O33" s="77" t="str">
        <f t="shared" si="3"/>
        <v/>
      </c>
      <c r="P33" s="78" t="str">
        <f t="shared" si="4"/>
        <v/>
      </c>
      <c r="Q33" s="78" t="str">
        <f t="shared" si="5"/>
        <v/>
      </c>
      <c r="R33" s="74" t="str">
        <f t="shared" si="6"/>
        <v/>
      </c>
      <c r="S33" s="46"/>
    </row>
    <row r="34" spans="1:29" x14ac:dyDescent="0.2">
      <c r="A34" s="67">
        <v>27</v>
      </c>
      <c r="B34" s="79" t="str">
        <f t="shared" si="1"/>
        <v/>
      </c>
      <c r="C34" s="69"/>
      <c r="D34" s="70"/>
      <c r="E34" s="71"/>
      <c r="F34" s="72"/>
      <c r="G34" s="72"/>
      <c r="H34" s="73"/>
      <c r="I34" s="72"/>
      <c r="J34" s="72"/>
      <c r="K34" s="74"/>
      <c r="L34" s="75" t="str">
        <f t="shared" si="0"/>
        <v/>
      </c>
      <c r="M34" s="76" t="str">
        <f>IF(L34="","",MOD(ABS(SUM($L$8:L34)),60))</f>
        <v/>
      </c>
      <c r="N34" s="74" t="str">
        <f t="shared" si="2"/>
        <v/>
      </c>
      <c r="O34" s="77" t="str">
        <f t="shared" si="3"/>
        <v/>
      </c>
      <c r="P34" s="78" t="str">
        <f t="shared" si="4"/>
        <v/>
      </c>
      <c r="Q34" s="78" t="str">
        <f t="shared" si="5"/>
        <v/>
      </c>
      <c r="R34" s="74" t="str">
        <f t="shared" si="6"/>
        <v/>
      </c>
      <c r="S34" s="46"/>
    </row>
    <row r="35" spans="1:29" x14ac:dyDescent="0.2">
      <c r="A35" s="67">
        <v>28</v>
      </c>
      <c r="B35" s="79" t="str">
        <f t="shared" si="1"/>
        <v/>
      </c>
      <c r="C35" s="69"/>
      <c r="D35" s="70"/>
      <c r="E35" s="71"/>
      <c r="F35" s="72"/>
      <c r="G35" s="72"/>
      <c r="H35" s="73"/>
      <c r="I35" s="72"/>
      <c r="J35" s="72"/>
      <c r="K35" s="74"/>
      <c r="L35" s="75" t="str">
        <f t="shared" si="0"/>
        <v/>
      </c>
      <c r="M35" s="76" t="str">
        <f>IF(L35="","",MOD(ABS(SUM($L$8:L35)),60))</f>
        <v/>
      </c>
      <c r="N35" s="74" t="str">
        <f t="shared" si="2"/>
        <v/>
      </c>
      <c r="O35" s="77" t="str">
        <f t="shared" si="3"/>
        <v/>
      </c>
      <c r="P35" s="78" t="str">
        <f t="shared" si="4"/>
        <v/>
      </c>
      <c r="Q35" s="78" t="str">
        <f t="shared" si="5"/>
        <v/>
      </c>
      <c r="R35" s="74" t="str">
        <f t="shared" si="6"/>
        <v/>
      </c>
      <c r="S35" s="46"/>
    </row>
    <row r="36" spans="1:29" x14ac:dyDescent="0.2">
      <c r="A36" s="67">
        <v>29</v>
      </c>
      <c r="B36" s="79" t="str">
        <f t="shared" si="1"/>
        <v/>
      </c>
      <c r="C36" s="69"/>
      <c r="D36" s="70"/>
      <c r="E36" s="71"/>
      <c r="F36" s="72"/>
      <c r="G36" s="72"/>
      <c r="H36" s="73"/>
      <c r="I36" s="72"/>
      <c r="J36" s="72"/>
      <c r="K36" s="74"/>
      <c r="L36" s="75" t="str">
        <f t="shared" si="0"/>
        <v/>
      </c>
      <c r="M36" s="76" t="str">
        <f>IF(L36="","",MOD(ABS(SUM($L$8:L36)),60))</f>
        <v/>
      </c>
      <c r="N36" s="74" t="str">
        <f t="shared" si="2"/>
        <v/>
      </c>
      <c r="O36" s="77" t="str">
        <f t="shared" si="3"/>
        <v/>
      </c>
      <c r="P36" s="78" t="str">
        <f t="shared" si="4"/>
        <v/>
      </c>
      <c r="Q36" s="78" t="str">
        <f t="shared" si="5"/>
        <v/>
      </c>
      <c r="R36" s="74" t="str">
        <f t="shared" si="6"/>
        <v/>
      </c>
      <c r="S36" s="46"/>
    </row>
    <row r="37" spans="1:29" ht="15.75" x14ac:dyDescent="0.25">
      <c r="A37" s="67">
        <v>30</v>
      </c>
      <c r="B37" s="79" t="str">
        <f t="shared" si="1"/>
        <v/>
      </c>
      <c r="C37" s="69"/>
      <c r="D37" s="70"/>
      <c r="E37" s="71"/>
      <c r="F37" s="72"/>
      <c r="G37" s="72"/>
      <c r="H37" s="73"/>
      <c r="I37" s="72"/>
      <c r="J37" s="72"/>
      <c r="K37" s="74"/>
      <c r="L37" s="75" t="str">
        <f t="shared" si="0"/>
        <v/>
      </c>
      <c r="M37" s="76" t="str">
        <f>IF(L37="","",MOD(ABS(SUM($L$8:L37)),60))</f>
        <v/>
      </c>
      <c r="N37" s="74" t="str">
        <f t="shared" si="2"/>
        <v/>
      </c>
      <c r="O37" s="77" t="str">
        <f t="shared" si="3"/>
        <v/>
      </c>
      <c r="P37" s="78" t="str">
        <f t="shared" si="4"/>
        <v/>
      </c>
      <c r="Q37" s="78" t="str">
        <f t="shared" si="5"/>
        <v/>
      </c>
      <c r="R37" s="74" t="str">
        <f t="shared" si="6"/>
        <v/>
      </c>
      <c r="S37" s="46"/>
      <c r="T37" s="370" t="s">
        <v>217</v>
      </c>
      <c r="U37" s="361"/>
      <c r="V37" s="362"/>
      <c r="W37" s="362"/>
      <c r="X37" s="363"/>
      <c r="Y37" s="363"/>
      <c r="Z37" s="363"/>
      <c r="AA37" s="363"/>
      <c r="AB37" s="364"/>
      <c r="AC37" s="371"/>
    </row>
    <row r="38" spans="1:29" ht="15.75" x14ac:dyDescent="0.2">
      <c r="A38" s="67">
        <v>31</v>
      </c>
      <c r="B38" s="79" t="str">
        <f t="shared" ref="B38:B75" si="7">IF(C38="","",C38)</f>
        <v/>
      </c>
      <c r="C38" s="69"/>
      <c r="D38" s="70"/>
      <c r="E38" s="71"/>
      <c r="F38" s="72"/>
      <c r="G38" s="72"/>
      <c r="H38" s="73"/>
      <c r="I38" s="72"/>
      <c r="J38" s="72"/>
      <c r="K38" s="74"/>
      <c r="L38" s="75" t="str">
        <f t="shared" ref="L38:L75" si="8">IF(COUNTA(F38:J38)&lt;2,"",SUM((G38-F38)+(J38-I38)))</f>
        <v/>
      </c>
      <c r="M38" s="76" t="str">
        <f>IF(L38="","",MOD(ABS(SUM($L$8:L38)),60))</f>
        <v/>
      </c>
      <c r="N38" s="74" t="str">
        <f t="shared" ref="N38:N75" si="9">IF(L38="","","Std:Min")</f>
        <v/>
      </c>
      <c r="O38" s="77" t="str">
        <f t="shared" si="3"/>
        <v/>
      </c>
      <c r="P38" s="78" t="str">
        <f t="shared" ref="P38:P75" si="10">IF($L38="","",L38*24)</f>
        <v/>
      </c>
      <c r="Q38" s="78" t="str">
        <f t="shared" ref="Q38:Q75" si="11">IF($M38="","",M38*24)</f>
        <v/>
      </c>
      <c r="R38" s="74" t="str">
        <f t="shared" si="6"/>
        <v/>
      </c>
      <c r="S38" s="46"/>
      <c r="T38" s="372" t="s">
        <v>216</v>
      </c>
      <c r="U38" s="365"/>
      <c r="V38" s="366"/>
      <c r="W38" s="367"/>
      <c r="X38" s="368"/>
      <c r="Y38" s="368"/>
      <c r="Z38" s="368"/>
      <c r="AA38" s="368"/>
      <c r="AB38" s="369"/>
      <c r="AC38" s="373"/>
    </row>
    <row r="39" spans="1:29" hidden="1" x14ac:dyDescent="0.2">
      <c r="A39" s="67">
        <v>32</v>
      </c>
      <c r="B39" s="79" t="str">
        <f t="shared" si="7"/>
        <v/>
      </c>
      <c r="C39" s="69"/>
      <c r="D39" s="70"/>
      <c r="E39" s="71"/>
      <c r="F39" s="72"/>
      <c r="G39" s="72"/>
      <c r="H39" s="73"/>
      <c r="I39" s="72"/>
      <c r="J39" s="72"/>
      <c r="K39" s="74"/>
      <c r="L39" s="75" t="str">
        <f t="shared" si="8"/>
        <v/>
      </c>
      <c r="M39" s="76" t="str">
        <f>IF(L39="","",MOD(ABS(SUM($L$8:L39)),60))</f>
        <v/>
      </c>
      <c r="N39" s="74" t="str">
        <f t="shared" si="9"/>
        <v/>
      </c>
      <c r="O39" s="77" t="str">
        <f t="shared" si="3"/>
        <v/>
      </c>
      <c r="P39" s="78" t="str">
        <f t="shared" si="10"/>
        <v/>
      </c>
      <c r="Q39" s="78" t="str">
        <f t="shared" si="11"/>
        <v/>
      </c>
      <c r="R39" s="74" t="str">
        <f t="shared" si="6"/>
        <v/>
      </c>
      <c r="S39" s="46"/>
    </row>
    <row r="40" spans="1:29" hidden="1" x14ac:dyDescent="0.2">
      <c r="A40" s="67">
        <v>33</v>
      </c>
      <c r="B40" s="79" t="str">
        <f t="shared" si="7"/>
        <v/>
      </c>
      <c r="C40" s="69"/>
      <c r="D40" s="70"/>
      <c r="E40" s="71"/>
      <c r="F40" s="72"/>
      <c r="G40" s="72"/>
      <c r="H40" s="73"/>
      <c r="I40" s="72"/>
      <c r="J40" s="72"/>
      <c r="K40" s="74"/>
      <c r="L40" s="75" t="str">
        <f t="shared" si="8"/>
        <v/>
      </c>
      <c r="M40" s="76" t="str">
        <f>IF(L40="","",MOD(ABS(SUM($L$8:L40)),60))</f>
        <v/>
      </c>
      <c r="N40" s="74" t="str">
        <f t="shared" si="9"/>
        <v/>
      </c>
      <c r="O40" s="77" t="str">
        <f t="shared" si="3"/>
        <v/>
      </c>
      <c r="P40" s="78" t="str">
        <f t="shared" si="10"/>
        <v/>
      </c>
      <c r="Q40" s="78" t="str">
        <f t="shared" si="11"/>
        <v/>
      </c>
      <c r="R40" s="74" t="str">
        <f t="shared" si="6"/>
        <v/>
      </c>
      <c r="S40" s="46"/>
    </row>
    <row r="41" spans="1:29" hidden="1" x14ac:dyDescent="0.2">
      <c r="A41" s="67">
        <v>34</v>
      </c>
      <c r="B41" s="79" t="str">
        <f t="shared" si="7"/>
        <v/>
      </c>
      <c r="C41" s="69"/>
      <c r="D41" s="70"/>
      <c r="E41" s="71"/>
      <c r="F41" s="72"/>
      <c r="G41" s="72"/>
      <c r="H41" s="73"/>
      <c r="I41" s="72"/>
      <c r="J41" s="72"/>
      <c r="K41" s="74"/>
      <c r="L41" s="75" t="str">
        <f t="shared" si="8"/>
        <v/>
      </c>
      <c r="M41" s="76" t="str">
        <f>IF(L41="","",MOD(ABS(SUM($L$8:L41)),60))</f>
        <v/>
      </c>
      <c r="N41" s="74" t="str">
        <f t="shared" si="9"/>
        <v/>
      </c>
      <c r="O41" s="77" t="str">
        <f t="shared" si="3"/>
        <v/>
      </c>
      <c r="P41" s="78" t="str">
        <f t="shared" si="10"/>
        <v/>
      </c>
      <c r="Q41" s="78" t="str">
        <f t="shared" si="11"/>
        <v/>
      </c>
      <c r="R41" s="74" t="str">
        <f t="shared" si="6"/>
        <v/>
      </c>
      <c r="S41" s="46"/>
    </row>
    <row r="42" spans="1:29" hidden="1" x14ac:dyDescent="0.2">
      <c r="A42" s="67">
        <v>35</v>
      </c>
      <c r="B42" s="79" t="str">
        <f t="shared" si="7"/>
        <v/>
      </c>
      <c r="C42" s="69"/>
      <c r="D42" s="70"/>
      <c r="E42" s="71"/>
      <c r="F42" s="72"/>
      <c r="G42" s="72"/>
      <c r="H42" s="73"/>
      <c r="I42" s="72"/>
      <c r="J42" s="72"/>
      <c r="K42" s="74"/>
      <c r="L42" s="75" t="str">
        <f t="shared" si="8"/>
        <v/>
      </c>
      <c r="M42" s="76" t="str">
        <f>IF(L42="","",MOD(ABS(SUM($L$8:L42)),60))</f>
        <v/>
      </c>
      <c r="N42" s="74" t="str">
        <f t="shared" si="9"/>
        <v/>
      </c>
      <c r="O42" s="77" t="str">
        <f t="shared" si="3"/>
        <v/>
      </c>
      <c r="P42" s="78" t="str">
        <f t="shared" si="10"/>
        <v/>
      </c>
      <c r="Q42" s="78" t="str">
        <f t="shared" si="11"/>
        <v/>
      </c>
      <c r="R42" s="74" t="str">
        <f t="shared" si="6"/>
        <v/>
      </c>
      <c r="S42" s="46"/>
    </row>
    <row r="43" spans="1:29" hidden="1" x14ac:dyDescent="0.2">
      <c r="A43" s="67">
        <v>36</v>
      </c>
      <c r="B43" s="79" t="str">
        <f t="shared" si="7"/>
        <v/>
      </c>
      <c r="C43" s="69"/>
      <c r="D43" s="70"/>
      <c r="E43" s="71"/>
      <c r="F43" s="72"/>
      <c r="G43" s="72"/>
      <c r="H43" s="73"/>
      <c r="I43" s="72"/>
      <c r="J43" s="72"/>
      <c r="K43" s="74"/>
      <c r="L43" s="75" t="str">
        <f t="shared" si="8"/>
        <v/>
      </c>
      <c r="M43" s="76" t="str">
        <f>IF(L43="","",MOD(ABS(SUM($L$8:L43)),60))</f>
        <v/>
      </c>
      <c r="N43" s="74" t="str">
        <f t="shared" si="9"/>
        <v/>
      </c>
      <c r="O43" s="77" t="str">
        <f t="shared" si="3"/>
        <v/>
      </c>
      <c r="P43" s="78" t="str">
        <f t="shared" si="10"/>
        <v/>
      </c>
      <c r="Q43" s="78" t="str">
        <f t="shared" si="11"/>
        <v/>
      </c>
      <c r="R43" s="74" t="str">
        <f t="shared" si="6"/>
        <v/>
      </c>
      <c r="S43" s="46"/>
    </row>
    <row r="44" spans="1:29" hidden="1" x14ac:dyDescent="0.2">
      <c r="A44" s="67">
        <v>37</v>
      </c>
      <c r="B44" s="79" t="str">
        <f t="shared" si="7"/>
        <v/>
      </c>
      <c r="C44" s="69"/>
      <c r="D44" s="70"/>
      <c r="E44" s="71"/>
      <c r="F44" s="72"/>
      <c r="G44" s="72"/>
      <c r="H44" s="73"/>
      <c r="I44" s="72"/>
      <c r="J44" s="72"/>
      <c r="K44" s="74"/>
      <c r="L44" s="75" t="str">
        <f t="shared" si="8"/>
        <v/>
      </c>
      <c r="M44" s="76" t="str">
        <f>IF(L44="","",MOD(ABS(SUM($L$8:L44)),60))</f>
        <v/>
      </c>
      <c r="N44" s="74" t="str">
        <f t="shared" si="9"/>
        <v/>
      </c>
      <c r="O44" s="77" t="str">
        <f t="shared" si="3"/>
        <v/>
      </c>
      <c r="P44" s="78" t="str">
        <f t="shared" si="10"/>
        <v/>
      </c>
      <c r="Q44" s="78" t="str">
        <f t="shared" si="11"/>
        <v/>
      </c>
      <c r="R44" s="74" t="str">
        <f t="shared" si="6"/>
        <v/>
      </c>
      <c r="S44" s="46"/>
    </row>
    <row r="45" spans="1:29" hidden="1" x14ac:dyDescent="0.2">
      <c r="A45" s="67">
        <v>38</v>
      </c>
      <c r="B45" s="79" t="str">
        <f t="shared" si="7"/>
        <v/>
      </c>
      <c r="C45" s="69"/>
      <c r="D45" s="70"/>
      <c r="E45" s="71"/>
      <c r="F45" s="72"/>
      <c r="G45" s="72"/>
      <c r="H45" s="73"/>
      <c r="I45" s="72"/>
      <c r="J45" s="72"/>
      <c r="K45" s="74"/>
      <c r="L45" s="75" t="str">
        <f t="shared" si="8"/>
        <v/>
      </c>
      <c r="M45" s="76" t="str">
        <f>IF(L45="","",MOD(ABS(SUM($L$8:L45)),60))</f>
        <v/>
      </c>
      <c r="N45" s="74" t="str">
        <f t="shared" si="9"/>
        <v/>
      </c>
      <c r="O45" s="77" t="str">
        <f t="shared" si="3"/>
        <v/>
      </c>
      <c r="P45" s="78" t="str">
        <f t="shared" si="10"/>
        <v/>
      </c>
      <c r="Q45" s="78" t="str">
        <f t="shared" si="11"/>
        <v/>
      </c>
      <c r="R45" s="74" t="str">
        <f t="shared" si="6"/>
        <v/>
      </c>
      <c r="S45" s="46"/>
    </row>
    <row r="46" spans="1:29" hidden="1" x14ac:dyDescent="0.2">
      <c r="A46" s="67">
        <v>39</v>
      </c>
      <c r="B46" s="79" t="str">
        <f t="shared" si="7"/>
        <v/>
      </c>
      <c r="C46" s="69"/>
      <c r="D46" s="70"/>
      <c r="E46" s="71"/>
      <c r="F46" s="72"/>
      <c r="G46" s="72"/>
      <c r="H46" s="73"/>
      <c r="I46" s="72"/>
      <c r="J46" s="72"/>
      <c r="K46" s="74"/>
      <c r="L46" s="75" t="str">
        <f t="shared" si="8"/>
        <v/>
      </c>
      <c r="M46" s="76" t="str">
        <f>IF(L46="","",MOD(ABS(SUM($L$8:L46)),60))</f>
        <v/>
      </c>
      <c r="N46" s="74" t="str">
        <f t="shared" si="9"/>
        <v/>
      </c>
      <c r="O46" s="77" t="str">
        <f t="shared" si="3"/>
        <v/>
      </c>
      <c r="P46" s="78" t="str">
        <f t="shared" si="10"/>
        <v/>
      </c>
      <c r="Q46" s="78" t="str">
        <f t="shared" si="11"/>
        <v/>
      </c>
      <c r="R46" s="74" t="str">
        <f t="shared" si="6"/>
        <v/>
      </c>
      <c r="S46" s="46"/>
    </row>
    <row r="47" spans="1:29" hidden="1" x14ac:dyDescent="0.2">
      <c r="A47" s="67">
        <v>40</v>
      </c>
      <c r="B47" s="79" t="str">
        <f t="shared" si="7"/>
        <v/>
      </c>
      <c r="C47" s="69"/>
      <c r="D47" s="70"/>
      <c r="E47" s="71"/>
      <c r="F47" s="72"/>
      <c r="G47" s="72"/>
      <c r="H47" s="73"/>
      <c r="I47" s="72"/>
      <c r="J47" s="72"/>
      <c r="K47" s="74"/>
      <c r="L47" s="75" t="str">
        <f t="shared" si="8"/>
        <v/>
      </c>
      <c r="M47" s="76" t="str">
        <f>IF(L47="","",MOD(ABS(SUM($L$8:L47)),60))</f>
        <v/>
      </c>
      <c r="N47" s="74" t="str">
        <f t="shared" si="9"/>
        <v/>
      </c>
      <c r="O47" s="77" t="str">
        <f t="shared" si="3"/>
        <v/>
      </c>
      <c r="P47" s="78" t="str">
        <f t="shared" si="10"/>
        <v/>
      </c>
      <c r="Q47" s="78" t="str">
        <f t="shared" si="11"/>
        <v/>
      </c>
      <c r="R47" s="74" t="str">
        <f t="shared" si="6"/>
        <v/>
      </c>
      <c r="S47" s="46"/>
    </row>
    <row r="48" spans="1:29" hidden="1" x14ac:dyDescent="0.2">
      <c r="A48" s="67">
        <v>41</v>
      </c>
      <c r="B48" s="79" t="str">
        <f t="shared" si="7"/>
        <v/>
      </c>
      <c r="C48" s="69"/>
      <c r="D48" s="70"/>
      <c r="E48" s="71"/>
      <c r="F48" s="72"/>
      <c r="G48" s="72"/>
      <c r="H48" s="73"/>
      <c r="I48" s="72"/>
      <c r="J48" s="72"/>
      <c r="K48" s="74"/>
      <c r="L48" s="75" t="str">
        <f t="shared" si="8"/>
        <v/>
      </c>
      <c r="M48" s="76" t="str">
        <f>IF(L48="","",MOD(ABS(SUM($L$8:L48)),60))</f>
        <v/>
      </c>
      <c r="N48" s="74" t="str">
        <f t="shared" si="9"/>
        <v/>
      </c>
      <c r="O48" s="77" t="str">
        <f t="shared" si="3"/>
        <v/>
      </c>
      <c r="P48" s="78" t="str">
        <f t="shared" si="10"/>
        <v/>
      </c>
      <c r="Q48" s="78" t="str">
        <f t="shared" si="11"/>
        <v/>
      </c>
      <c r="R48" s="74" t="str">
        <f t="shared" si="6"/>
        <v/>
      </c>
      <c r="S48" s="46"/>
    </row>
    <row r="49" spans="1:19" hidden="1" x14ac:dyDescent="0.2">
      <c r="A49" s="67">
        <v>42</v>
      </c>
      <c r="B49" s="79" t="str">
        <f t="shared" si="7"/>
        <v/>
      </c>
      <c r="C49" s="69"/>
      <c r="D49" s="70"/>
      <c r="E49" s="71"/>
      <c r="F49" s="72"/>
      <c r="G49" s="72"/>
      <c r="H49" s="73"/>
      <c r="I49" s="72"/>
      <c r="J49" s="72"/>
      <c r="K49" s="74"/>
      <c r="L49" s="75" t="str">
        <f t="shared" si="8"/>
        <v/>
      </c>
      <c r="M49" s="76" t="str">
        <f>IF(L49="","",MOD(ABS(SUM($L$8:L49)),60))</f>
        <v/>
      </c>
      <c r="N49" s="74" t="str">
        <f t="shared" si="9"/>
        <v/>
      </c>
      <c r="O49" s="77" t="str">
        <f t="shared" si="3"/>
        <v/>
      </c>
      <c r="P49" s="78" t="str">
        <f t="shared" si="10"/>
        <v/>
      </c>
      <c r="Q49" s="78" t="str">
        <f t="shared" si="11"/>
        <v/>
      </c>
      <c r="R49" s="74" t="str">
        <f t="shared" si="6"/>
        <v/>
      </c>
      <c r="S49" s="46"/>
    </row>
    <row r="50" spans="1:19" hidden="1" x14ac:dyDescent="0.2">
      <c r="A50" s="67">
        <v>43</v>
      </c>
      <c r="B50" s="79" t="str">
        <f t="shared" si="7"/>
        <v/>
      </c>
      <c r="C50" s="69"/>
      <c r="D50" s="70"/>
      <c r="E50" s="71"/>
      <c r="F50" s="72"/>
      <c r="G50" s="72"/>
      <c r="H50" s="73"/>
      <c r="I50" s="72"/>
      <c r="J50" s="72"/>
      <c r="K50" s="74"/>
      <c r="L50" s="75" t="str">
        <f t="shared" si="8"/>
        <v/>
      </c>
      <c r="M50" s="76" t="str">
        <f>IF(L50="","",MOD(ABS(SUM($L$8:L50)),60))</f>
        <v/>
      </c>
      <c r="N50" s="74" t="str">
        <f t="shared" si="9"/>
        <v/>
      </c>
      <c r="O50" s="77" t="str">
        <f t="shared" si="3"/>
        <v/>
      </c>
      <c r="P50" s="78" t="str">
        <f t="shared" si="10"/>
        <v/>
      </c>
      <c r="Q50" s="78" t="str">
        <f t="shared" si="11"/>
        <v/>
      </c>
      <c r="R50" s="74" t="str">
        <f t="shared" si="6"/>
        <v/>
      </c>
      <c r="S50" s="46"/>
    </row>
    <row r="51" spans="1:19" hidden="1" x14ac:dyDescent="0.2">
      <c r="A51" s="67">
        <v>44</v>
      </c>
      <c r="B51" s="79" t="str">
        <f t="shared" si="7"/>
        <v/>
      </c>
      <c r="C51" s="69"/>
      <c r="D51" s="70"/>
      <c r="E51" s="71"/>
      <c r="F51" s="72"/>
      <c r="G51" s="72"/>
      <c r="H51" s="73"/>
      <c r="I51" s="72"/>
      <c r="J51" s="72"/>
      <c r="K51" s="74"/>
      <c r="L51" s="75" t="str">
        <f t="shared" si="8"/>
        <v/>
      </c>
      <c r="M51" s="76" t="str">
        <f>IF(L51="","",MOD(ABS(SUM($L$8:L51)),60))</f>
        <v/>
      </c>
      <c r="N51" s="74" t="str">
        <f t="shared" si="9"/>
        <v/>
      </c>
      <c r="O51" s="77" t="str">
        <f t="shared" si="3"/>
        <v/>
      </c>
      <c r="P51" s="78" t="str">
        <f t="shared" si="10"/>
        <v/>
      </c>
      <c r="Q51" s="78" t="str">
        <f t="shared" si="11"/>
        <v/>
      </c>
      <c r="R51" s="74" t="str">
        <f t="shared" si="6"/>
        <v/>
      </c>
      <c r="S51" s="46"/>
    </row>
    <row r="52" spans="1:19" hidden="1" x14ac:dyDescent="0.2">
      <c r="A52" s="67">
        <v>45</v>
      </c>
      <c r="B52" s="79" t="str">
        <f t="shared" si="7"/>
        <v/>
      </c>
      <c r="C52" s="69"/>
      <c r="D52" s="70"/>
      <c r="E52" s="71"/>
      <c r="F52" s="72"/>
      <c r="G52" s="72"/>
      <c r="H52" s="73"/>
      <c r="I52" s="72"/>
      <c r="J52" s="72"/>
      <c r="K52" s="74"/>
      <c r="L52" s="75" t="str">
        <f t="shared" si="8"/>
        <v/>
      </c>
      <c r="M52" s="76" t="str">
        <f>IF(L52="","",MOD(ABS(SUM($L$8:L52)),60))</f>
        <v/>
      </c>
      <c r="N52" s="74" t="str">
        <f t="shared" si="9"/>
        <v/>
      </c>
      <c r="O52" s="77" t="str">
        <f t="shared" si="3"/>
        <v/>
      </c>
      <c r="P52" s="78" t="str">
        <f t="shared" si="10"/>
        <v/>
      </c>
      <c r="Q52" s="78" t="str">
        <f t="shared" si="11"/>
        <v/>
      </c>
      <c r="R52" s="74" t="str">
        <f t="shared" si="6"/>
        <v/>
      </c>
      <c r="S52" s="46"/>
    </row>
    <row r="53" spans="1:19" hidden="1" x14ac:dyDescent="0.2">
      <c r="A53" s="67">
        <v>46</v>
      </c>
      <c r="B53" s="79" t="str">
        <f t="shared" si="7"/>
        <v/>
      </c>
      <c r="C53" s="69"/>
      <c r="D53" s="70"/>
      <c r="E53" s="71"/>
      <c r="F53" s="72"/>
      <c r="G53" s="72"/>
      <c r="H53" s="73"/>
      <c r="I53" s="72"/>
      <c r="J53" s="72"/>
      <c r="K53" s="74"/>
      <c r="L53" s="75" t="str">
        <f t="shared" si="8"/>
        <v/>
      </c>
      <c r="M53" s="76" t="str">
        <f>IF(L53="","",MOD(ABS(SUM($L$8:L53)),60))</f>
        <v/>
      </c>
      <c r="N53" s="74" t="str">
        <f t="shared" si="9"/>
        <v/>
      </c>
      <c r="O53" s="77" t="str">
        <f t="shared" si="3"/>
        <v/>
      </c>
      <c r="P53" s="78" t="str">
        <f t="shared" si="10"/>
        <v/>
      </c>
      <c r="Q53" s="78" t="str">
        <f t="shared" si="11"/>
        <v/>
      </c>
      <c r="R53" s="74" t="str">
        <f t="shared" si="6"/>
        <v/>
      </c>
      <c r="S53" s="46"/>
    </row>
    <row r="54" spans="1:19" hidden="1" x14ac:dyDescent="0.2">
      <c r="A54" s="67">
        <v>47</v>
      </c>
      <c r="B54" s="79" t="str">
        <f t="shared" si="7"/>
        <v/>
      </c>
      <c r="C54" s="69"/>
      <c r="D54" s="70"/>
      <c r="E54" s="71"/>
      <c r="F54" s="72"/>
      <c r="G54" s="72"/>
      <c r="H54" s="73"/>
      <c r="I54" s="72"/>
      <c r="J54" s="72"/>
      <c r="K54" s="74"/>
      <c r="L54" s="75" t="str">
        <f t="shared" si="8"/>
        <v/>
      </c>
      <c r="M54" s="76" t="str">
        <f>IF(L54="","",MOD(ABS(SUM($L$8:L54)),60))</f>
        <v/>
      </c>
      <c r="N54" s="74" t="str">
        <f t="shared" si="9"/>
        <v/>
      </c>
      <c r="O54" s="77" t="str">
        <f t="shared" si="3"/>
        <v/>
      </c>
      <c r="P54" s="78" t="str">
        <f t="shared" si="10"/>
        <v/>
      </c>
      <c r="Q54" s="78" t="str">
        <f t="shared" si="11"/>
        <v/>
      </c>
      <c r="R54" s="74" t="str">
        <f t="shared" si="6"/>
        <v/>
      </c>
      <c r="S54" s="46"/>
    </row>
    <row r="55" spans="1:19" hidden="1" x14ac:dyDescent="0.2">
      <c r="A55" s="67">
        <v>48</v>
      </c>
      <c r="B55" s="79" t="str">
        <f t="shared" si="7"/>
        <v/>
      </c>
      <c r="C55" s="69"/>
      <c r="D55" s="70"/>
      <c r="E55" s="71"/>
      <c r="F55" s="72"/>
      <c r="G55" s="72"/>
      <c r="H55" s="73"/>
      <c r="I55" s="72"/>
      <c r="J55" s="72"/>
      <c r="K55" s="74"/>
      <c r="L55" s="75" t="str">
        <f t="shared" si="8"/>
        <v/>
      </c>
      <c r="M55" s="76" t="str">
        <f>IF(L55="","",MOD(ABS(SUM($L$8:L55)),60))</f>
        <v/>
      </c>
      <c r="N55" s="74" t="str">
        <f t="shared" si="9"/>
        <v/>
      </c>
      <c r="O55" s="77" t="str">
        <f t="shared" si="3"/>
        <v/>
      </c>
      <c r="P55" s="78" t="str">
        <f t="shared" si="10"/>
        <v/>
      </c>
      <c r="Q55" s="78" t="str">
        <f t="shared" si="11"/>
        <v/>
      </c>
      <c r="R55" s="74" t="str">
        <f t="shared" si="6"/>
        <v/>
      </c>
      <c r="S55" s="46"/>
    </row>
    <row r="56" spans="1:19" hidden="1" x14ac:dyDescent="0.2">
      <c r="A56" s="67">
        <v>49</v>
      </c>
      <c r="B56" s="79" t="str">
        <f t="shared" si="7"/>
        <v/>
      </c>
      <c r="C56" s="69"/>
      <c r="D56" s="70"/>
      <c r="E56" s="71"/>
      <c r="F56" s="72"/>
      <c r="G56" s="72"/>
      <c r="H56" s="73"/>
      <c r="I56" s="72"/>
      <c r="J56" s="72"/>
      <c r="K56" s="74"/>
      <c r="L56" s="75" t="str">
        <f t="shared" si="8"/>
        <v/>
      </c>
      <c r="M56" s="76" t="str">
        <f>IF(L56="","",MOD(ABS(SUM($L$8:L56)),60))</f>
        <v/>
      </c>
      <c r="N56" s="74" t="str">
        <f t="shared" si="9"/>
        <v/>
      </c>
      <c r="O56" s="77" t="str">
        <f t="shared" si="3"/>
        <v/>
      </c>
      <c r="P56" s="78" t="str">
        <f t="shared" si="10"/>
        <v/>
      </c>
      <c r="Q56" s="78" t="str">
        <f t="shared" si="11"/>
        <v/>
      </c>
      <c r="R56" s="74" t="str">
        <f t="shared" si="6"/>
        <v/>
      </c>
      <c r="S56" s="46"/>
    </row>
    <row r="57" spans="1:19" hidden="1" x14ac:dyDescent="0.2">
      <c r="A57" s="67">
        <v>50</v>
      </c>
      <c r="B57" s="79" t="str">
        <f t="shared" si="7"/>
        <v/>
      </c>
      <c r="C57" s="69"/>
      <c r="D57" s="70"/>
      <c r="E57" s="71"/>
      <c r="F57" s="72"/>
      <c r="G57" s="72"/>
      <c r="H57" s="73"/>
      <c r="I57" s="72"/>
      <c r="J57" s="72"/>
      <c r="K57" s="74"/>
      <c r="L57" s="75" t="str">
        <f t="shared" si="8"/>
        <v/>
      </c>
      <c r="M57" s="76" t="str">
        <f>IF(L57="","",MOD(ABS(SUM($L$8:L57)),60))</f>
        <v/>
      </c>
      <c r="N57" s="74" t="str">
        <f t="shared" si="9"/>
        <v/>
      </c>
      <c r="O57" s="77" t="str">
        <f t="shared" si="3"/>
        <v/>
      </c>
      <c r="P57" s="78" t="str">
        <f t="shared" si="10"/>
        <v/>
      </c>
      <c r="Q57" s="78" t="str">
        <f t="shared" si="11"/>
        <v/>
      </c>
      <c r="R57" s="74" t="str">
        <f t="shared" si="6"/>
        <v/>
      </c>
      <c r="S57" s="46"/>
    </row>
    <row r="58" spans="1:19" hidden="1" x14ac:dyDescent="0.2">
      <c r="A58" s="67">
        <v>51</v>
      </c>
      <c r="B58" s="79" t="str">
        <f t="shared" si="7"/>
        <v/>
      </c>
      <c r="C58" s="69"/>
      <c r="D58" s="70"/>
      <c r="E58" s="71"/>
      <c r="F58" s="72"/>
      <c r="G58" s="72"/>
      <c r="H58" s="73"/>
      <c r="I58" s="72"/>
      <c r="J58" s="72"/>
      <c r="K58" s="74"/>
      <c r="L58" s="75" t="str">
        <f t="shared" si="8"/>
        <v/>
      </c>
      <c r="M58" s="76" t="str">
        <f>IF(L58="","",MOD(ABS(SUM($L$8:L58)),60))</f>
        <v/>
      </c>
      <c r="N58" s="74" t="str">
        <f t="shared" si="9"/>
        <v/>
      </c>
      <c r="O58" s="77" t="str">
        <f t="shared" si="3"/>
        <v/>
      </c>
      <c r="P58" s="78" t="str">
        <f t="shared" si="10"/>
        <v/>
      </c>
      <c r="Q58" s="78" t="str">
        <f t="shared" si="11"/>
        <v/>
      </c>
      <c r="R58" s="74" t="str">
        <f t="shared" si="6"/>
        <v/>
      </c>
      <c r="S58" s="46"/>
    </row>
    <row r="59" spans="1:19" hidden="1" x14ac:dyDescent="0.2">
      <c r="A59" s="67">
        <v>52</v>
      </c>
      <c r="B59" s="79" t="str">
        <f t="shared" si="7"/>
        <v/>
      </c>
      <c r="C59" s="69"/>
      <c r="D59" s="70"/>
      <c r="E59" s="71"/>
      <c r="F59" s="72"/>
      <c r="G59" s="72"/>
      <c r="H59" s="73"/>
      <c r="I59" s="72"/>
      <c r="J59" s="72"/>
      <c r="K59" s="74"/>
      <c r="L59" s="75" t="str">
        <f t="shared" si="8"/>
        <v/>
      </c>
      <c r="M59" s="76" t="str">
        <f>IF(L59="","",MOD(ABS(SUM($L$8:L59)),60))</f>
        <v/>
      </c>
      <c r="N59" s="74" t="str">
        <f t="shared" si="9"/>
        <v/>
      </c>
      <c r="O59" s="77" t="str">
        <f t="shared" si="3"/>
        <v/>
      </c>
      <c r="P59" s="78" t="str">
        <f t="shared" si="10"/>
        <v/>
      </c>
      <c r="Q59" s="78" t="str">
        <f t="shared" si="11"/>
        <v/>
      </c>
      <c r="R59" s="74" t="str">
        <f t="shared" si="6"/>
        <v/>
      </c>
      <c r="S59" s="46"/>
    </row>
    <row r="60" spans="1:19" hidden="1" x14ac:dyDescent="0.2">
      <c r="A60" s="67">
        <v>53</v>
      </c>
      <c r="B60" s="79" t="str">
        <f t="shared" si="7"/>
        <v/>
      </c>
      <c r="C60" s="69"/>
      <c r="D60" s="70"/>
      <c r="E60" s="71"/>
      <c r="F60" s="72"/>
      <c r="G60" s="72"/>
      <c r="H60" s="73"/>
      <c r="I60" s="72"/>
      <c r="J60" s="72"/>
      <c r="K60" s="74"/>
      <c r="L60" s="75" t="str">
        <f t="shared" si="8"/>
        <v/>
      </c>
      <c r="M60" s="76" t="str">
        <f>IF(L60="","",MOD(ABS(SUM($L$8:L60)),60))</f>
        <v/>
      </c>
      <c r="N60" s="74" t="str">
        <f t="shared" si="9"/>
        <v/>
      </c>
      <c r="O60" s="77" t="str">
        <f t="shared" si="3"/>
        <v/>
      </c>
      <c r="P60" s="78" t="str">
        <f t="shared" si="10"/>
        <v/>
      </c>
      <c r="Q60" s="78" t="str">
        <f t="shared" si="11"/>
        <v/>
      </c>
      <c r="R60" s="74" t="str">
        <f t="shared" si="6"/>
        <v/>
      </c>
      <c r="S60" s="46"/>
    </row>
    <row r="61" spans="1:19" hidden="1" x14ac:dyDescent="0.2">
      <c r="A61" s="67">
        <v>54</v>
      </c>
      <c r="B61" s="79" t="str">
        <f t="shared" si="7"/>
        <v/>
      </c>
      <c r="C61" s="69"/>
      <c r="D61" s="70"/>
      <c r="E61" s="71"/>
      <c r="F61" s="72"/>
      <c r="G61" s="72"/>
      <c r="H61" s="73"/>
      <c r="I61" s="72"/>
      <c r="J61" s="72"/>
      <c r="K61" s="74"/>
      <c r="L61" s="75" t="str">
        <f t="shared" si="8"/>
        <v/>
      </c>
      <c r="M61" s="76" t="str">
        <f>IF(L61="","",MOD(ABS(SUM($L$8:L61)),60))</f>
        <v/>
      </c>
      <c r="N61" s="74" t="str">
        <f t="shared" si="9"/>
        <v/>
      </c>
      <c r="O61" s="77" t="str">
        <f t="shared" si="3"/>
        <v/>
      </c>
      <c r="P61" s="78" t="str">
        <f t="shared" si="10"/>
        <v/>
      </c>
      <c r="Q61" s="78" t="str">
        <f t="shared" si="11"/>
        <v/>
      </c>
      <c r="R61" s="74" t="str">
        <f t="shared" si="6"/>
        <v/>
      </c>
      <c r="S61" s="46"/>
    </row>
    <row r="62" spans="1:19" hidden="1" x14ac:dyDescent="0.2">
      <c r="A62" s="67">
        <v>55</v>
      </c>
      <c r="B62" s="79" t="str">
        <f t="shared" si="7"/>
        <v/>
      </c>
      <c r="C62" s="69"/>
      <c r="D62" s="70"/>
      <c r="E62" s="71"/>
      <c r="F62" s="72"/>
      <c r="G62" s="72"/>
      <c r="H62" s="73"/>
      <c r="I62" s="72"/>
      <c r="J62" s="72"/>
      <c r="K62" s="74"/>
      <c r="L62" s="75" t="str">
        <f t="shared" si="8"/>
        <v/>
      </c>
      <c r="M62" s="76" t="str">
        <f>IF(L62="","",MOD(ABS(SUM($L$8:L62)),60))</f>
        <v/>
      </c>
      <c r="N62" s="74" t="str">
        <f t="shared" si="9"/>
        <v/>
      </c>
      <c r="O62" s="77" t="str">
        <f t="shared" si="3"/>
        <v/>
      </c>
      <c r="P62" s="78" t="str">
        <f t="shared" si="10"/>
        <v/>
      </c>
      <c r="Q62" s="78" t="str">
        <f t="shared" si="11"/>
        <v/>
      </c>
      <c r="R62" s="74" t="str">
        <f t="shared" si="6"/>
        <v/>
      </c>
      <c r="S62" s="46"/>
    </row>
    <row r="63" spans="1:19" hidden="1" x14ac:dyDescent="0.2">
      <c r="A63" s="67">
        <v>56</v>
      </c>
      <c r="B63" s="79" t="str">
        <f t="shared" si="7"/>
        <v/>
      </c>
      <c r="C63" s="69"/>
      <c r="D63" s="70"/>
      <c r="E63" s="71"/>
      <c r="F63" s="72"/>
      <c r="G63" s="72"/>
      <c r="H63" s="73"/>
      <c r="I63" s="72"/>
      <c r="J63" s="72"/>
      <c r="K63" s="74"/>
      <c r="L63" s="75" t="str">
        <f t="shared" si="8"/>
        <v/>
      </c>
      <c r="M63" s="76" t="str">
        <f>IF(L63="","",MOD(ABS(SUM($L$8:L63)),60))</f>
        <v/>
      </c>
      <c r="N63" s="74" t="str">
        <f t="shared" si="9"/>
        <v/>
      </c>
      <c r="O63" s="77" t="str">
        <f t="shared" si="3"/>
        <v/>
      </c>
      <c r="P63" s="78" t="str">
        <f t="shared" si="10"/>
        <v/>
      </c>
      <c r="Q63" s="78" t="str">
        <f t="shared" si="11"/>
        <v/>
      </c>
      <c r="R63" s="74" t="str">
        <f t="shared" si="6"/>
        <v/>
      </c>
      <c r="S63" s="46"/>
    </row>
    <row r="64" spans="1:19" hidden="1" x14ac:dyDescent="0.2">
      <c r="A64" s="67">
        <v>57</v>
      </c>
      <c r="B64" s="79" t="str">
        <f t="shared" si="7"/>
        <v/>
      </c>
      <c r="C64" s="69"/>
      <c r="D64" s="70"/>
      <c r="E64" s="71"/>
      <c r="F64" s="72"/>
      <c r="G64" s="72"/>
      <c r="H64" s="73"/>
      <c r="I64" s="72"/>
      <c r="J64" s="72"/>
      <c r="K64" s="74"/>
      <c r="L64" s="75" t="str">
        <f t="shared" si="8"/>
        <v/>
      </c>
      <c r="M64" s="76" t="str">
        <f>IF(L64="","",MOD(ABS(SUM($L$8:L64)),60))</f>
        <v/>
      </c>
      <c r="N64" s="74" t="str">
        <f t="shared" si="9"/>
        <v/>
      </c>
      <c r="O64" s="77" t="str">
        <f t="shared" si="3"/>
        <v/>
      </c>
      <c r="P64" s="78" t="str">
        <f t="shared" si="10"/>
        <v/>
      </c>
      <c r="Q64" s="78" t="str">
        <f t="shared" si="11"/>
        <v/>
      </c>
      <c r="R64" s="74" t="str">
        <f t="shared" si="6"/>
        <v/>
      </c>
      <c r="S64" s="46"/>
    </row>
    <row r="65" spans="1:19" hidden="1" x14ac:dyDescent="0.2">
      <c r="A65" s="67">
        <v>58</v>
      </c>
      <c r="B65" s="79" t="str">
        <f t="shared" si="7"/>
        <v/>
      </c>
      <c r="C65" s="69"/>
      <c r="D65" s="70"/>
      <c r="E65" s="71"/>
      <c r="F65" s="72"/>
      <c r="G65" s="72"/>
      <c r="H65" s="73"/>
      <c r="I65" s="72"/>
      <c r="J65" s="72"/>
      <c r="K65" s="74"/>
      <c r="L65" s="75" t="str">
        <f t="shared" si="8"/>
        <v/>
      </c>
      <c r="M65" s="76" t="str">
        <f>IF(L65="","",MOD(ABS(SUM($L$8:L65)),60))</f>
        <v/>
      </c>
      <c r="N65" s="74" t="str">
        <f t="shared" si="9"/>
        <v/>
      </c>
      <c r="O65" s="77" t="str">
        <f t="shared" si="3"/>
        <v/>
      </c>
      <c r="P65" s="78" t="str">
        <f t="shared" si="10"/>
        <v/>
      </c>
      <c r="Q65" s="78" t="str">
        <f t="shared" si="11"/>
        <v/>
      </c>
      <c r="R65" s="74" t="str">
        <f t="shared" si="6"/>
        <v/>
      </c>
      <c r="S65" s="46"/>
    </row>
    <row r="66" spans="1:19" hidden="1" x14ac:dyDescent="0.2">
      <c r="A66" s="67">
        <v>59</v>
      </c>
      <c r="B66" s="79" t="str">
        <f t="shared" si="7"/>
        <v/>
      </c>
      <c r="C66" s="69"/>
      <c r="D66" s="70"/>
      <c r="E66" s="71"/>
      <c r="F66" s="72"/>
      <c r="G66" s="72"/>
      <c r="H66" s="73"/>
      <c r="I66" s="72"/>
      <c r="J66" s="72"/>
      <c r="K66" s="74"/>
      <c r="L66" s="75" t="str">
        <f t="shared" si="8"/>
        <v/>
      </c>
      <c r="M66" s="76" t="str">
        <f>IF(L66="","",MOD(ABS(SUM($L$8:L66)),60))</f>
        <v/>
      </c>
      <c r="N66" s="74" t="str">
        <f t="shared" si="9"/>
        <v/>
      </c>
      <c r="O66" s="77" t="str">
        <f t="shared" si="3"/>
        <v/>
      </c>
      <c r="P66" s="78" t="str">
        <f t="shared" si="10"/>
        <v/>
      </c>
      <c r="Q66" s="78" t="str">
        <f t="shared" si="11"/>
        <v/>
      </c>
      <c r="R66" s="74" t="str">
        <f t="shared" si="6"/>
        <v/>
      </c>
      <c r="S66" s="46"/>
    </row>
    <row r="67" spans="1:19" hidden="1" x14ac:dyDescent="0.2">
      <c r="A67" s="67">
        <v>60</v>
      </c>
      <c r="B67" s="79" t="str">
        <f t="shared" si="7"/>
        <v/>
      </c>
      <c r="C67" s="69"/>
      <c r="D67" s="70"/>
      <c r="E67" s="71"/>
      <c r="F67" s="72"/>
      <c r="G67" s="72"/>
      <c r="H67" s="73"/>
      <c r="I67" s="72"/>
      <c r="J67" s="72"/>
      <c r="K67" s="74"/>
      <c r="L67" s="75" t="str">
        <f t="shared" si="8"/>
        <v/>
      </c>
      <c r="M67" s="76" t="str">
        <f>IF(L67="","",MOD(ABS(SUM($L$8:L67)),60))</f>
        <v/>
      </c>
      <c r="N67" s="74" t="str">
        <f t="shared" si="9"/>
        <v/>
      </c>
      <c r="O67" s="77" t="str">
        <f t="shared" si="3"/>
        <v/>
      </c>
      <c r="P67" s="78" t="str">
        <f t="shared" si="10"/>
        <v/>
      </c>
      <c r="Q67" s="78" t="str">
        <f t="shared" si="11"/>
        <v/>
      </c>
      <c r="R67" s="74" t="str">
        <f t="shared" si="6"/>
        <v/>
      </c>
      <c r="S67" s="46"/>
    </row>
    <row r="68" spans="1:19" hidden="1" x14ac:dyDescent="0.2">
      <c r="A68" s="67">
        <v>61</v>
      </c>
      <c r="B68" s="79" t="str">
        <f t="shared" si="7"/>
        <v/>
      </c>
      <c r="C68" s="69"/>
      <c r="D68" s="70"/>
      <c r="E68" s="71"/>
      <c r="F68" s="72"/>
      <c r="G68" s="72"/>
      <c r="H68" s="73"/>
      <c r="I68" s="72"/>
      <c r="J68" s="72"/>
      <c r="K68" s="74"/>
      <c r="L68" s="75" t="str">
        <f t="shared" si="8"/>
        <v/>
      </c>
      <c r="M68" s="76" t="str">
        <f>IF(L68="","",MOD(ABS(SUM($L$8:L68)),60))</f>
        <v/>
      </c>
      <c r="N68" s="74" t="str">
        <f t="shared" si="9"/>
        <v/>
      </c>
      <c r="O68" s="77" t="str">
        <f t="shared" si="3"/>
        <v/>
      </c>
      <c r="P68" s="78" t="str">
        <f t="shared" si="10"/>
        <v/>
      </c>
      <c r="Q68" s="78" t="str">
        <f t="shared" si="11"/>
        <v/>
      </c>
      <c r="R68" s="74" t="str">
        <f t="shared" si="6"/>
        <v/>
      </c>
      <c r="S68" s="46"/>
    </row>
    <row r="69" spans="1:19" hidden="1" x14ac:dyDescent="0.2">
      <c r="A69" s="67">
        <v>62</v>
      </c>
      <c r="B69" s="79" t="str">
        <f t="shared" si="7"/>
        <v/>
      </c>
      <c r="C69" s="69"/>
      <c r="D69" s="70"/>
      <c r="E69" s="71"/>
      <c r="F69" s="72"/>
      <c r="G69" s="72"/>
      <c r="H69" s="73"/>
      <c r="I69" s="72"/>
      <c r="J69" s="72"/>
      <c r="K69" s="74"/>
      <c r="L69" s="75" t="str">
        <f t="shared" si="8"/>
        <v/>
      </c>
      <c r="M69" s="76" t="str">
        <f>IF(L69="","",MOD(ABS(SUM($L$8:L69)),60))</f>
        <v/>
      </c>
      <c r="N69" s="74" t="str">
        <f t="shared" si="9"/>
        <v/>
      </c>
      <c r="O69" s="77" t="str">
        <f t="shared" si="3"/>
        <v/>
      </c>
      <c r="P69" s="78" t="str">
        <f t="shared" si="10"/>
        <v/>
      </c>
      <c r="Q69" s="78" t="str">
        <f t="shared" si="11"/>
        <v/>
      </c>
      <c r="R69" s="74" t="str">
        <f t="shared" si="6"/>
        <v/>
      </c>
      <c r="S69" s="46"/>
    </row>
    <row r="70" spans="1:19" hidden="1" x14ac:dyDescent="0.2">
      <c r="A70" s="67">
        <v>63</v>
      </c>
      <c r="B70" s="79" t="str">
        <f t="shared" si="7"/>
        <v/>
      </c>
      <c r="C70" s="69"/>
      <c r="D70" s="70"/>
      <c r="E70" s="71"/>
      <c r="F70" s="72"/>
      <c r="G70" s="72"/>
      <c r="H70" s="73"/>
      <c r="I70" s="72"/>
      <c r="J70" s="72"/>
      <c r="K70" s="74"/>
      <c r="L70" s="75" t="str">
        <f t="shared" si="8"/>
        <v/>
      </c>
      <c r="M70" s="76" t="str">
        <f>IF(L70="","",MOD(ABS(SUM($L$8:L70)),60))</f>
        <v/>
      </c>
      <c r="N70" s="74" t="str">
        <f t="shared" si="9"/>
        <v/>
      </c>
      <c r="O70" s="77" t="str">
        <f t="shared" si="3"/>
        <v/>
      </c>
      <c r="P70" s="78" t="str">
        <f t="shared" si="10"/>
        <v/>
      </c>
      <c r="Q70" s="78" t="str">
        <f t="shared" si="11"/>
        <v/>
      </c>
      <c r="R70" s="74" t="str">
        <f t="shared" si="6"/>
        <v/>
      </c>
      <c r="S70" s="46"/>
    </row>
    <row r="71" spans="1:19" hidden="1" x14ac:dyDescent="0.2">
      <c r="A71" s="67">
        <v>64</v>
      </c>
      <c r="B71" s="79" t="str">
        <f t="shared" si="7"/>
        <v/>
      </c>
      <c r="C71" s="69"/>
      <c r="D71" s="70"/>
      <c r="E71" s="71"/>
      <c r="F71" s="72"/>
      <c r="G71" s="72"/>
      <c r="H71" s="73"/>
      <c r="I71" s="72"/>
      <c r="J71" s="72"/>
      <c r="K71" s="74"/>
      <c r="L71" s="75" t="str">
        <f t="shared" si="8"/>
        <v/>
      </c>
      <c r="M71" s="76" t="str">
        <f>IF(L71="","",MOD(ABS(SUM($L$8:L71)),60))</f>
        <v/>
      </c>
      <c r="N71" s="74" t="str">
        <f t="shared" si="9"/>
        <v/>
      </c>
      <c r="O71" s="77" t="str">
        <f t="shared" si="3"/>
        <v/>
      </c>
      <c r="P71" s="78" t="str">
        <f t="shared" si="10"/>
        <v/>
      </c>
      <c r="Q71" s="78" t="str">
        <f t="shared" si="11"/>
        <v/>
      </c>
      <c r="R71" s="74" t="str">
        <f t="shared" si="6"/>
        <v/>
      </c>
      <c r="S71" s="46"/>
    </row>
    <row r="72" spans="1:19" hidden="1" x14ac:dyDescent="0.2">
      <c r="A72" s="67">
        <v>65</v>
      </c>
      <c r="B72" s="79" t="str">
        <f t="shared" si="7"/>
        <v/>
      </c>
      <c r="C72" s="69"/>
      <c r="D72" s="70"/>
      <c r="E72" s="71"/>
      <c r="F72" s="72"/>
      <c r="G72" s="72"/>
      <c r="H72" s="73"/>
      <c r="I72" s="72"/>
      <c r="J72" s="72"/>
      <c r="K72" s="74"/>
      <c r="L72" s="75" t="str">
        <f t="shared" si="8"/>
        <v/>
      </c>
      <c r="M72" s="76" t="str">
        <f>IF(L72="","",MOD(ABS(SUM($L$8:L72)),60))</f>
        <v/>
      </c>
      <c r="N72" s="74" t="str">
        <f t="shared" si="9"/>
        <v/>
      </c>
      <c r="O72" s="77" t="str">
        <f t="shared" si="3"/>
        <v/>
      </c>
      <c r="P72" s="78" t="str">
        <f t="shared" si="10"/>
        <v/>
      </c>
      <c r="Q72" s="78" t="str">
        <f t="shared" si="11"/>
        <v/>
      </c>
      <c r="R72" s="74" t="str">
        <f t="shared" si="6"/>
        <v/>
      </c>
      <c r="S72" s="46"/>
    </row>
    <row r="73" spans="1:19" hidden="1" x14ac:dyDescent="0.2">
      <c r="A73" s="67">
        <v>66</v>
      </c>
      <c r="B73" s="79" t="str">
        <f t="shared" si="7"/>
        <v/>
      </c>
      <c r="C73" s="69"/>
      <c r="D73" s="70"/>
      <c r="E73" s="71"/>
      <c r="F73" s="72"/>
      <c r="G73" s="72"/>
      <c r="H73" s="73"/>
      <c r="I73" s="72"/>
      <c r="J73" s="72"/>
      <c r="K73" s="74"/>
      <c r="L73" s="75" t="str">
        <f t="shared" si="8"/>
        <v/>
      </c>
      <c r="M73" s="76" t="str">
        <f>IF(L73="","",MOD(ABS(SUM($L$8:L73)),60))</f>
        <v/>
      </c>
      <c r="N73" s="74" t="str">
        <f t="shared" si="9"/>
        <v/>
      </c>
      <c r="O73" s="77" t="str">
        <f t="shared" si="3"/>
        <v/>
      </c>
      <c r="P73" s="78" t="str">
        <f t="shared" si="10"/>
        <v/>
      </c>
      <c r="Q73" s="78" t="str">
        <f t="shared" si="11"/>
        <v/>
      </c>
      <c r="R73" s="74" t="str">
        <f t="shared" si="6"/>
        <v/>
      </c>
      <c r="S73" s="46"/>
    </row>
    <row r="74" spans="1:19" hidden="1" x14ac:dyDescent="0.2">
      <c r="A74" s="67">
        <v>67</v>
      </c>
      <c r="B74" s="79" t="str">
        <f t="shared" si="7"/>
        <v/>
      </c>
      <c r="C74" s="69"/>
      <c r="D74" s="70"/>
      <c r="E74" s="71"/>
      <c r="F74" s="72"/>
      <c r="G74" s="72"/>
      <c r="H74" s="73"/>
      <c r="I74" s="72"/>
      <c r="J74" s="72"/>
      <c r="K74" s="74"/>
      <c r="L74" s="75" t="str">
        <f t="shared" si="8"/>
        <v/>
      </c>
      <c r="M74" s="76" t="str">
        <f>IF(L74="","",MOD(ABS(SUM($L$8:L74)),60))</f>
        <v/>
      </c>
      <c r="N74" s="74" t="str">
        <f t="shared" si="9"/>
        <v/>
      </c>
      <c r="O74" s="77" t="str">
        <f>IF($L74="","","=")</f>
        <v/>
      </c>
      <c r="P74" s="78" t="str">
        <f t="shared" si="10"/>
        <v/>
      </c>
      <c r="Q74" s="78" t="str">
        <f t="shared" si="11"/>
        <v/>
      </c>
      <c r="R74" s="74" t="str">
        <f>IF($L74="","","Std")</f>
        <v/>
      </c>
      <c r="S74" s="46"/>
    </row>
    <row r="75" spans="1:19" hidden="1" x14ac:dyDescent="0.2">
      <c r="A75" s="67">
        <v>68</v>
      </c>
      <c r="B75" s="79" t="str">
        <f t="shared" si="7"/>
        <v/>
      </c>
      <c r="C75" s="69"/>
      <c r="D75" s="70"/>
      <c r="E75" s="71"/>
      <c r="F75" s="72"/>
      <c r="G75" s="72"/>
      <c r="H75" s="73"/>
      <c r="I75" s="72"/>
      <c r="J75" s="72"/>
      <c r="K75" s="74"/>
      <c r="L75" s="75" t="str">
        <f t="shared" si="8"/>
        <v/>
      </c>
      <c r="M75" s="76" t="str">
        <f>IF(L75="","",MOD(ABS(SUM($L$8:L75)),60))</f>
        <v/>
      </c>
      <c r="N75" s="74" t="str">
        <f t="shared" si="9"/>
        <v/>
      </c>
      <c r="O75" s="77" t="str">
        <f>IF($L75="","","=")</f>
        <v/>
      </c>
      <c r="P75" s="78" t="str">
        <f t="shared" si="10"/>
        <v/>
      </c>
      <c r="Q75" s="78" t="str">
        <f t="shared" si="11"/>
        <v/>
      </c>
      <c r="R75" s="74" t="str">
        <f>IF($L75="","","Std")</f>
        <v/>
      </c>
      <c r="S75" s="46"/>
    </row>
    <row r="76" spans="1:19" hidden="1" x14ac:dyDescent="0.2">
      <c r="A76" s="67">
        <v>69</v>
      </c>
      <c r="B76" s="79" t="str">
        <f>IF(C76="","",C76)</f>
        <v/>
      </c>
      <c r="C76" s="69"/>
      <c r="D76" s="70"/>
      <c r="E76" s="71"/>
      <c r="F76" s="72"/>
      <c r="G76" s="72"/>
      <c r="H76" s="73"/>
      <c r="I76" s="72"/>
      <c r="J76" s="72"/>
      <c r="K76" s="74"/>
      <c r="L76" s="75" t="str">
        <f>IF(COUNTA(F76:J76)&lt;2,"",SUM((G76-F76)+(J76-I76)))</f>
        <v/>
      </c>
      <c r="M76" s="76" t="str">
        <f>IF(L76="","",MOD(ABS(SUM($L$8:L76)),60))</f>
        <v/>
      </c>
      <c r="N76" s="74" t="str">
        <f>IF(L76="","","Std:Min")</f>
        <v/>
      </c>
      <c r="O76" s="77" t="str">
        <f>IF($L76="","","=")</f>
        <v/>
      </c>
      <c r="P76" s="78" t="str">
        <f>IF($L76="","",L76*24)</f>
        <v/>
      </c>
      <c r="Q76" s="78" t="str">
        <f>IF($M76="","",M76*24)</f>
        <v/>
      </c>
      <c r="R76" s="74" t="str">
        <f>IF($L76="","","Std")</f>
        <v/>
      </c>
      <c r="S76" s="46"/>
    </row>
    <row r="77" spans="1:19" ht="38.25" x14ac:dyDescent="0.2">
      <c r="A77" s="67">
        <v>70</v>
      </c>
      <c r="B77" s="79" t="str">
        <f>IF(C77="","",C77)</f>
        <v/>
      </c>
      <c r="C77" s="69"/>
      <c r="D77" s="70" t="s">
        <v>40</v>
      </c>
      <c r="E77" s="71"/>
      <c r="F77" s="72"/>
      <c r="G77" s="72"/>
      <c r="H77" s="73"/>
      <c r="I77" s="72"/>
      <c r="J77" s="72"/>
      <c r="K77" s="74"/>
      <c r="L77" s="75" t="str">
        <f>IF(COUNTA(F77:J77)&lt;2,"",SUM((G77-F77)+(J77-I77)))</f>
        <v/>
      </c>
      <c r="M77" s="76" t="str">
        <f>IF(L77="","",MOD(ABS(SUM($L$8:L77)),60))</f>
        <v/>
      </c>
      <c r="N77" s="74" t="str">
        <f>IF(L77="","","Std:Min")</f>
        <v/>
      </c>
      <c r="O77" s="77" t="str">
        <f>IF($L77="","","=")</f>
        <v/>
      </c>
      <c r="P77" s="78" t="str">
        <f>IF($L77="","",L77*24)</f>
        <v/>
      </c>
      <c r="Q77" s="78" t="str">
        <f>IF($M77="","",M77*24)</f>
        <v/>
      </c>
      <c r="R77" s="74" t="str">
        <f>IF($L77="","","Std")</f>
        <v/>
      </c>
      <c r="S77" s="46"/>
    </row>
  </sheetData>
  <sheetProtection algorithmName="SHA-512" hashValue="trdL2MwXdt7xsUGTQbCfvID8R3BFZp0dwFdBUySwAENCgPZ0NvNNKK9mYN9XGCxdSOSmvfyyPeh6sFZM4Hvo6g==" saltValue="24TjfwcGJhePeLmN7iP7nw==" spinCount="100000" sheet="1" scenarios="1" formatCells="0" formatColumns="0" formatRows="0" insertHyperlinks="0"/>
  <autoFilter ref="B7:D77" xr:uid="{DEE89DD8-AC1F-49B3-9553-66A524D0FDD2}"/>
  <conditionalFormatting sqref="A8:B77 L8:R77">
    <cfRule type="expression" dxfId="3" priority="1" stopIfTrue="1">
      <formula>WEEKDAY($B8)=7</formula>
    </cfRule>
    <cfRule type="expression" dxfId="2" priority="2" stopIfTrue="1">
      <formula>WEEKDAY($B8)=1</formula>
    </cfRule>
  </conditionalFormatting>
  <hyperlinks>
    <hyperlink ref="D1" location="Zentrale!A1" display="Zentrale" xr:uid="{2E0C18A4-7300-4005-8372-CB76778BFE35}"/>
  </hyperlinks>
  <printOptions horizontalCentered="1" gridLines="1"/>
  <pageMargins left="0.51181102362204722" right="0.31496062992125984" top="0.78740157480314965" bottom="0.78740157480314965" header="0.31496062992125984" footer="0.31496062992125984"/>
  <pageSetup paperSize="9" scale="85" orientation="landscape" blackAndWhite="1" horizontalDpi="0" verticalDpi="0" r:id="rId1"/>
  <headerFooter>
    <oddHeader>&amp;CSeite &amp;P/&amp;N&amp;R&amp;D</oddHeader>
    <oddFooter>&amp;R© Auvista Verlag München - Spezialist für Microsoft Excel</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738D4-DCFC-4F4F-B900-40746672CB0B}">
  <dimension ref="A1:AF606"/>
  <sheetViews>
    <sheetView showRowColHeaders="0" zoomScale="87" zoomScaleNormal="87" workbookViewId="0">
      <pane ySplit="5" topLeftCell="A483" activePane="bottomLeft" state="frozenSplit"/>
      <selection pane="bottomLeft"/>
    </sheetView>
  </sheetViews>
  <sheetFormatPr baseColWidth="10" defaultRowHeight="12.75" x14ac:dyDescent="0.2"/>
  <cols>
    <col min="1" max="2" width="5" style="164" customWidth="1"/>
    <col min="3" max="3" width="4.125" style="164" customWidth="1"/>
    <col min="4" max="4" width="0.5" style="164" customWidth="1"/>
    <col min="5" max="6" width="3.5" style="164" customWidth="1"/>
    <col min="7" max="20" width="8.625" style="154" customWidth="1"/>
    <col min="21" max="32" width="11" style="161"/>
    <col min="33" max="16384" width="11" style="164"/>
  </cols>
  <sheetData>
    <row r="1" spans="1:32" s="154" customFormat="1" ht="14.25" customHeight="1" x14ac:dyDescent="0.2">
      <c r="A1" s="150" t="s">
        <v>194</v>
      </c>
      <c r="B1" s="151"/>
      <c r="C1" s="151"/>
      <c r="D1" s="151"/>
      <c r="E1" s="151"/>
      <c r="F1" s="151"/>
      <c r="G1" s="169" t="s">
        <v>59</v>
      </c>
      <c r="H1" s="151"/>
      <c r="I1" s="168" t="s">
        <v>180</v>
      </c>
      <c r="J1" s="169" t="s">
        <v>49</v>
      </c>
      <c r="K1" s="169" t="s">
        <v>50</v>
      </c>
      <c r="L1" s="169" t="s">
        <v>51</v>
      </c>
      <c r="M1" s="169" t="s">
        <v>52</v>
      </c>
      <c r="N1" s="169" t="s">
        <v>53</v>
      </c>
      <c r="O1" s="169" t="s">
        <v>54</v>
      </c>
      <c r="P1" s="169" t="s">
        <v>55</v>
      </c>
      <c r="Q1" s="169" t="s">
        <v>56</v>
      </c>
      <c r="R1" s="169" t="s">
        <v>57</v>
      </c>
      <c r="S1" s="169" t="s">
        <v>58</v>
      </c>
      <c r="T1" s="153"/>
      <c r="U1" s="151"/>
      <c r="V1" s="151"/>
      <c r="W1" s="151"/>
      <c r="X1" s="151"/>
      <c r="Y1" s="151"/>
      <c r="Z1" s="151"/>
      <c r="AA1" s="151"/>
      <c r="AB1" s="151"/>
      <c r="AC1" s="151"/>
      <c r="AD1" s="151"/>
      <c r="AE1" s="151"/>
      <c r="AF1" s="151"/>
    </row>
    <row r="2" spans="1:32" s="154" customFormat="1" ht="21" x14ac:dyDescent="0.2">
      <c r="A2" s="151"/>
      <c r="B2" s="151"/>
      <c r="C2" s="155"/>
      <c r="D2" s="155"/>
      <c r="E2" s="152"/>
      <c r="F2" s="151"/>
      <c r="G2" s="174" t="s">
        <v>126</v>
      </c>
      <c r="H2" s="151"/>
      <c r="I2" s="167"/>
      <c r="J2" s="170"/>
      <c r="K2" s="171"/>
      <c r="L2" s="171"/>
      <c r="M2" s="170"/>
      <c r="N2" s="171"/>
      <c r="O2" s="171"/>
      <c r="P2" s="171"/>
      <c r="Q2" s="171"/>
      <c r="R2" s="171"/>
      <c r="S2" s="171"/>
      <c r="T2" s="153"/>
      <c r="U2" s="375" t="s">
        <v>219</v>
      </c>
      <c r="V2" s="151"/>
      <c r="W2" s="151"/>
      <c r="X2" s="151"/>
      <c r="Y2" s="151"/>
      <c r="Z2" s="151"/>
      <c r="AA2" s="151"/>
      <c r="AB2" s="151"/>
      <c r="AC2" s="151"/>
      <c r="AD2" s="151"/>
      <c r="AE2" s="151"/>
      <c r="AF2" s="151"/>
    </row>
    <row r="3" spans="1:32" s="154" customFormat="1" ht="21" x14ac:dyDescent="0.2">
      <c r="A3" s="151"/>
      <c r="B3" s="151"/>
      <c r="C3" s="151"/>
      <c r="D3" s="151"/>
      <c r="E3" s="156"/>
      <c r="F3" s="151"/>
      <c r="G3" s="176" t="str">
        <f>IF(Zentrale!B1="","",Zentrale!B1)</f>
        <v>Name hier eintragen</v>
      </c>
      <c r="H3" s="151"/>
      <c r="I3" s="168" t="s">
        <v>180</v>
      </c>
      <c r="J3" s="169" t="s">
        <v>60</v>
      </c>
      <c r="K3" s="169" t="s">
        <v>61</v>
      </c>
      <c r="L3" s="172" t="s">
        <v>209</v>
      </c>
      <c r="M3" s="169" t="s">
        <v>49</v>
      </c>
      <c r="N3" s="169" t="s">
        <v>50</v>
      </c>
      <c r="O3" s="169" t="s">
        <v>51</v>
      </c>
      <c r="P3" s="169" t="s">
        <v>52</v>
      </c>
      <c r="Q3" s="169" t="s">
        <v>53</v>
      </c>
      <c r="R3" s="169" t="s">
        <v>54</v>
      </c>
      <c r="S3" s="169" t="s">
        <v>55</v>
      </c>
      <c r="T3" s="153"/>
      <c r="U3" s="375" t="s">
        <v>220</v>
      </c>
      <c r="V3" s="151"/>
      <c r="W3" s="151"/>
      <c r="X3" s="151"/>
      <c r="Y3" s="151"/>
      <c r="Z3" s="151"/>
      <c r="AA3" s="151"/>
      <c r="AB3" s="151"/>
      <c r="AC3" s="151"/>
      <c r="AD3" s="151"/>
      <c r="AE3" s="151"/>
      <c r="AF3" s="151"/>
    </row>
    <row r="4" spans="1:32" s="154" customFormat="1" ht="6.95" customHeight="1" x14ac:dyDescent="0.2">
      <c r="A4" s="151"/>
      <c r="B4" s="158"/>
      <c r="C4" s="151"/>
      <c r="D4" s="152"/>
      <c r="E4" s="156"/>
      <c r="F4" s="157"/>
      <c r="G4" s="153"/>
      <c r="H4" s="153"/>
      <c r="I4" s="153"/>
      <c r="J4" s="153"/>
      <c r="K4" s="153"/>
      <c r="L4" s="153"/>
      <c r="M4" s="153"/>
      <c r="N4" s="153"/>
      <c r="O4" s="153"/>
      <c r="P4" s="153"/>
      <c r="Q4" s="153"/>
      <c r="R4" s="153"/>
      <c r="S4" s="153"/>
      <c r="T4" s="153"/>
      <c r="U4" s="151"/>
      <c r="V4" s="151"/>
      <c r="W4" s="151"/>
      <c r="X4" s="151"/>
      <c r="Y4" s="151"/>
      <c r="Z4" s="151"/>
      <c r="AA4" s="151"/>
      <c r="AB4" s="151"/>
      <c r="AC4" s="151"/>
      <c r="AD4" s="151"/>
      <c r="AE4" s="151"/>
      <c r="AF4" s="151"/>
    </row>
    <row r="5" spans="1:32" s="154" customFormat="1" ht="14.25" customHeight="1" x14ac:dyDescent="0.2">
      <c r="A5" s="151"/>
      <c r="B5" s="159" t="s">
        <v>168</v>
      </c>
      <c r="C5" s="160" t="s">
        <v>169</v>
      </c>
      <c r="D5" s="161"/>
      <c r="E5" s="159"/>
      <c r="F5" s="159" t="s">
        <v>63</v>
      </c>
      <c r="G5" s="162" t="s">
        <v>64</v>
      </c>
      <c r="H5" s="163" t="s">
        <v>65</v>
      </c>
      <c r="I5" s="163" t="s">
        <v>66</v>
      </c>
      <c r="J5" s="163" t="s">
        <v>67</v>
      </c>
      <c r="K5" s="163" t="s">
        <v>68</v>
      </c>
      <c r="L5" s="163" t="s">
        <v>69</v>
      </c>
      <c r="M5" s="163" t="s">
        <v>70</v>
      </c>
      <c r="N5" s="163" t="s">
        <v>71</v>
      </c>
      <c r="O5" s="163" t="s">
        <v>72</v>
      </c>
      <c r="P5" s="163" t="s">
        <v>73</v>
      </c>
      <c r="Q5" s="163" t="s">
        <v>74</v>
      </c>
      <c r="R5" s="163" t="s">
        <v>75</v>
      </c>
      <c r="S5" s="163" t="s">
        <v>76</v>
      </c>
      <c r="T5" s="163" t="s">
        <v>77</v>
      </c>
      <c r="U5" s="151"/>
      <c r="V5" s="151"/>
      <c r="W5" s="151"/>
      <c r="X5" s="151"/>
      <c r="Y5" s="151"/>
      <c r="Z5" s="151"/>
      <c r="AA5" s="151"/>
      <c r="AB5" s="151"/>
      <c r="AC5" s="151"/>
      <c r="AD5" s="151"/>
      <c r="AE5" s="151"/>
      <c r="AF5" s="151"/>
    </row>
    <row r="6" spans="1:32" ht="20.25" customHeight="1" x14ac:dyDescent="0.35">
      <c r="A6" s="150" t="s">
        <v>194</v>
      </c>
      <c r="B6" s="262" t="s">
        <v>171</v>
      </c>
      <c r="C6" s="344"/>
      <c r="D6" s="263"/>
      <c r="E6" s="263"/>
      <c r="F6" s="264"/>
      <c r="G6" s="265" t="s">
        <v>186</v>
      </c>
      <c r="H6" s="265"/>
      <c r="I6" s="265"/>
      <c r="J6" s="265"/>
      <c r="K6" s="265"/>
      <c r="L6" s="265"/>
      <c r="M6" s="265"/>
      <c r="N6" s="265"/>
      <c r="O6" s="265"/>
      <c r="P6" s="265"/>
      <c r="Q6" s="265"/>
      <c r="R6" s="265"/>
      <c r="S6" s="265"/>
      <c r="T6" s="266"/>
    </row>
    <row r="7" spans="1:32" ht="14.25" customHeight="1" x14ac:dyDescent="0.2">
      <c r="A7" s="161"/>
      <c r="B7" s="318">
        <f t="shared" ref="B7:B70" si="0">C7</f>
        <v>45658</v>
      </c>
      <c r="C7" s="293">
        <f t="shared" ref="C7:C37" si="1">E7</f>
        <v>45658</v>
      </c>
      <c r="D7" s="293"/>
      <c r="E7" s="294">
        <v>45658</v>
      </c>
      <c r="F7" s="203"/>
      <c r="G7" s="204" t="s">
        <v>78</v>
      </c>
      <c r="H7" s="204"/>
      <c r="I7" s="204"/>
      <c r="J7" s="204"/>
      <c r="K7" s="204"/>
      <c r="L7" s="204"/>
      <c r="M7" s="204"/>
      <c r="N7" s="204"/>
      <c r="O7" s="204"/>
      <c r="P7" s="204"/>
      <c r="Q7" s="204"/>
      <c r="R7" s="204"/>
      <c r="S7" s="204"/>
      <c r="T7" s="319"/>
    </row>
    <row r="8" spans="1:32" ht="14.25" customHeight="1" x14ac:dyDescent="0.2">
      <c r="A8" s="161"/>
      <c r="B8" s="271">
        <f t="shared" si="0"/>
        <v>45659</v>
      </c>
      <c r="C8" s="205">
        <f t="shared" si="1"/>
        <v>45659</v>
      </c>
      <c r="D8" s="205"/>
      <c r="E8" s="223">
        <v>45659</v>
      </c>
      <c r="F8" s="206">
        <v>1</v>
      </c>
      <c r="G8" s="207"/>
      <c r="H8" s="207"/>
      <c r="I8" s="207"/>
      <c r="J8" s="207"/>
      <c r="K8" s="207"/>
      <c r="L8" s="207"/>
      <c r="M8" s="207"/>
      <c r="N8" s="207"/>
      <c r="O8" s="207"/>
      <c r="P8" s="207"/>
      <c r="Q8" s="207"/>
      <c r="R8" s="207"/>
      <c r="S8" s="207"/>
      <c r="T8" s="272"/>
    </row>
    <row r="9" spans="1:32" ht="14.25" customHeight="1" x14ac:dyDescent="0.2">
      <c r="A9" s="161"/>
      <c r="B9" s="271">
        <f t="shared" si="0"/>
        <v>45660</v>
      </c>
      <c r="C9" s="205">
        <f t="shared" si="1"/>
        <v>45660</v>
      </c>
      <c r="D9" s="205"/>
      <c r="E9" s="223">
        <v>45660</v>
      </c>
      <c r="F9" s="214"/>
      <c r="G9" s="207"/>
      <c r="H9" s="207"/>
      <c r="I9" s="207"/>
      <c r="J9" s="207"/>
      <c r="K9" s="207"/>
      <c r="L9" s="207"/>
      <c r="M9" s="207"/>
      <c r="N9" s="207"/>
      <c r="O9" s="207"/>
      <c r="P9" s="207"/>
      <c r="Q9" s="207"/>
      <c r="R9" s="207"/>
      <c r="S9" s="207"/>
      <c r="T9" s="272"/>
    </row>
    <row r="10" spans="1:32" ht="14.25" customHeight="1" x14ac:dyDescent="0.2">
      <c r="A10" s="161"/>
      <c r="B10" s="271">
        <f t="shared" si="0"/>
        <v>45661</v>
      </c>
      <c r="C10" s="205">
        <f t="shared" si="1"/>
        <v>45661</v>
      </c>
      <c r="D10" s="205"/>
      <c r="E10" s="223">
        <v>45661</v>
      </c>
      <c r="F10" s="214"/>
      <c r="G10" s="207"/>
      <c r="H10" s="207"/>
      <c r="I10" s="207"/>
      <c r="J10" s="207"/>
      <c r="K10" s="207"/>
      <c r="L10" s="207"/>
      <c r="M10" s="207"/>
      <c r="N10" s="207"/>
      <c r="O10" s="207"/>
      <c r="P10" s="207"/>
      <c r="Q10" s="207"/>
      <c r="R10" s="207"/>
      <c r="S10" s="207"/>
      <c r="T10" s="272"/>
    </row>
    <row r="11" spans="1:32" ht="14.25" customHeight="1" x14ac:dyDescent="0.2">
      <c r="A11" s="161"/>
      <c r="B11" s="267">
        <f t="shared" si="0"/>
        <v>45662</v>
      </c>
      <c r="C11" s="208">
        <f t="shared" si="1"/>
        <v>45662</v>
      </c>
      <c r="D11" s="208"/>
      <c r="E11" s="209">
        <v>45662</v>
      </c>
      <c r="F11" s="250"/>
      <c r="G11" s="211"/>
      <c r="H11" s="274"/>
      <c r="I11" s="274"/>
      <c r="J11" s="274"/>
      <c r="K11" s="274"/>
      <c r="L11" s="274"/>
      <c r="M11" s="274"/>
      <c r="N11" s="274"/>
      <c r="O11" s="274"/>
      <c r="P11" s="274"/>
      <c r="Q11" s="274"/>
      <c r="R11" s="274"/>
      <c r="S11" s="274"/>
      <c r="T11" s="275"/>
    </row>
    <row r="12" spans="1:32" ht="14.25" customHeight="1" x14ac:dyDescent="0.2">
      <c r="A12" s="161"/>
      <c r="B12" s="273">
        <f t="shared" si="0"/>
        <v>45663</v>
      </c>
      <c r="C12" s="201">
        <f t="shared" si="1"/>
        <v>45663</v>
      </c>
      <c r="D12" s="201"/>
      <c r="E12" s="202">
        <v>45663</v>
      </c>
      <c r="F12" s="214">
        <v>2</v>
      </c>
      <c r="G12" s="207" t="s">
        <v>79</v>
      </c>
      <c r="H12" s="213"/>
      <c r="I12" s="213"/>
      <c r="J12" s="213"/>
      <c r="K12" s="213"/>
      <c r="L12" s="213"/>
      <c r="M12" s="213"/>
      <c r="N12" s="213"/>
      <c r="O12" s="213"/>
      <c r="P12" s="213"/>
      <c r="Q12" s="213"/>
      <c r="R12" s="213"/>
      <c r="S12" s="213"/>
      <c r="T12" s="270"/>
    </row>
    <row r="13" spans="1:32" ht="14.25" customHeight="1" x14ac:dyDescent="0.2">
      <c r="A13" s="161"/>
      <c r="B13" s="271">
        <f t="shared" si="0"/>
        <v>45664</v>
      </c>
      <c r="C13" s="205">
        <f t="shared" si="1"/>
        <v>45664</v>
      </c>
      <c r="D13" s="205"/>
      <c r="E13" s="223">
        <v>45664</v>
      </c>
      <c r="F13" s="214"/>
      <c r="G13" s="207"/>
      <c r="H13" s="207"/>
      <c r="I13" s="207"/>
      <c r="J13" s="207"/>
      <c r="K13" s="207"/>
      <c r="L13" s="207"/>
      <c r="M13" s="207"/>
      <c r="N13" s="207"/>
      <c r="O13" s="207"/>
      <c r="P13" s="207"/>
      <c r="Q13" s="207"/>
      <c r="R13" s="207"/>
      <c r="S13" s="207"/>
      <c r="T13" s="272"/>
    </row>
    <row r="14" spans="1:32" ht="14.25" customHeight="1" x14ac:dyDescent="0.2">
      <c r="A14" s="161"/>
      <c r="B14" s="271">
        <f t="shared" si="0"/>
        <v>45665</v>
      </c>
      <c r="C14" s="205">
        <f t="shared" si="1"/>
        <v>45665</v>
      </c>
      <c r="D14" s="205"/>
      <c r="E14" s="223">
        <v>45665</v>
      </c>
      <c r="F14" s="214"/>
      <c r="G14" s="207"/>
      <c r="H14" s="207"/>
      <c r="I14" s="207"/>
      <c r="J14" s="207"/>
      <c r="K14" s="207"/>
      <c r="L14" s="207"/>
      <c r="M14" s="207"/>
      <c r="N14" s="207"/>
      <c r="O14" s="207"/>
      <c r="P14" s="207"/>
      <c r="Q14" s="207"/>
      <c r="R14" s="207"/>
      <c r="S14" s="207"/>
      <c r="T14" s="272"/>
    </row>
    <row r="15" spans="1:32" ht="14.25" customHeight="1" x14ac:dyDescent="0.2">
      <c r="A15" s="161"/>
      <c r="B15" s="271">
        <f t="shared" si="0"/>
        <v>45666</v>
      </c>
      <c r="C15" s="205">
        <f t="shared" si="1"/>
        <v>45666</v>
      </c>
      <c r="D15" s="205"/>
      <c r="E15" s="223">
        <v>45666</v>
      </c>
      <c r="F15" s="214"/>
      <c r="G15" s="207"/>
      <c r="H15" s="207"/>
      <c r="I15" s="207"/>
      <c r="J15" s="207"/>
      <c r="K15" s="207"/>
      <c r="L15" s="207"/>
      <c r="M15" s="207"/>
      <c r="N15" s="207"/>
      <c r="O15" s="207"/>
      <c r="P15" s="207"/>
      <c r="Q15" s="207"/>
      <c r="R15" s="207"/>
      <c r="S15" s="207"/>
      <c r="T15" s="272"/>
    </row>
    <row r="16" spans="1:32" ht="14.25" customHeight="1" x14ac:dyDescent="0.2">
      <c r="A16" s="161"/>
      <c r="B16" s="271">
        <f t="shared" si="0"/>
        <v>45667</v>
      </c>
      <c r="C16" s="205">
        <f t="shared" si="1"/>
        <v>45667</v>
      </c>
      <c r="D16" s="205"/>
      <c r="E16" s="223">
        <v>45667</v>
      </c>
      <c r="F16" s="214"/>
      <c r="G16" s="207"/>
      <c r="H16" s="207"/>
      <c r="I16" s="207"/>
      <c r="J16" s="207"/>
      <c r="K16" s="207"/>
      <c r="L16" s="207"/>
      <c r="M16" s="207"/>
      <c r="N16" s="207"/>
      <c r="O16" s="207"/>
      <c r="P16" s="207"/>
      <c r="Q16" s="207"/>
      <c r="R16" s="207"/>
      <c r="S16" s="207"/>
      <c r="T16" s="272"/>
    </row>
    <row r="17" spans="1:20" ht="14.25" customHeight="1" x14ac:dyDescent="0.2">
      <c r="A17" s="161"/>
      <c r="B17" s="271">
        <f t="shared" si="0"/>
        <v>45668</v>
      </c>
      <c r="C17" s="205">
        <f t="shared" si="1"/>
        <v>45668</v>
      </c>
      <c r="D17" s="205"/>
      <c r="E17" s="223">
        <v>45668</v>
      </c>
      <c r="F17" s="214"/>
      <c r="G17" s="207"/>
      <c r="H17" s="207"/>
      <c r="I17" s="207"/>
      <c r="J17" s="207"/>
      <c r="K17" s="207"/>
      <c r="L17" s="207"/>
      <c r="M17" s="207"/>
      <c r="N17" s="207"/>
      <c r="O17" s="207"/>
      <c r="P17" s="207"/>
      <c r="Q17" s="207"/>
      <c r="R17" s="207"/>
      <c r="S17" s="207"/>
      <c r="T17" s="272"/>
    </row>
    <row r="18" spans="1:20" ht="14.25" customHeight="1" x14ac:dyDescent="0.2">
      <c r="A18" s="161"/>
      <c r="B18" s="267">
        <f t="shared" si="0"/>
        <v>45669</v>
      </c>
      <c r="C18" s="208">
        <f t="shared" si="1"/>
        <v>45669</v>
      </c>
      <c r="D18" s="208"/>
      <c r="E18" s="209">
        <v>45669</v>
      </c>
      <c r="F18" s="250"/>
      <c r="G18" s="274"/>
      <c r="H18" s="274"/>
      <c r="I18" s="274"/>
      <c r="J18" s="274"/>
      <c r="K18" s="274"/>
      <c r="L18" s="274"/>
      <c r="M18" s="274"/>
      <c r="N18" s="274"/>
      <c r="O18" s="274"/>
      <c r="P18" s="274"/>
      <c r="Q18" s="274"/>
      <c r="R18" s="274"/>
      <c r="S18" s="274"/>
      <c r="T18" s="275"/>
    </row>
    <row r="19" spans="1:20" ht="14.25" customHeight="1" x14ac:dyDescent="0.2">
      <c r="A19" s="161"/>
      <c r="B19" s="271">
        <f t="shared" si="0"/>
        <v>45670</v>
      </c>
      <c r="C19" s="205">
        <f t="shared" si="1"/>
        <v>45670</v>
      </c>
      <c r="D19" s="205"/>
      <c r="E19" s="223">
        <v>45670</v>
      </c>
      <c r="F19" s="206">
        <v>3</v>
      </c>
      <c r="G19" s="213"/>
      <c r="H19" s="213"/>
      <c r="I19" s="213"/>
      <c r="J19" s="213"/>
      <c r="K19" s="213"/>
      <c r="L19" s="213"/>
      <c r="M19" s="213"/>
      <c r="N19" s="213"/>
      <c r="O19" s="213"/>
      <c r="P19" s="213"/>
      <c r="Q19" s="213"/>
      <c r="R19" s="213"/>
      <c r="S19" s="213"/>
      <c r="T19" s="270"/>
    </row>
    <row r="20" spans="1:20" ht="14.25" customHeight="1" x14ac:dyDescent="0.2">
      <c r="A20" s="161"/>
      <c r="B20" s="271">
        <f t="shared" si="0"/>
        <v>45671</v>
      </c>
      <c r="C20" s="205">
        <f t="shared" si="1"/>
        <v>45671</v>
      </c>
      <c r="D20" s="205"/>
      <c r="E20" s="223">
        <v>45671</v>
      </c>
      <c r="F20" s="214"/>
      <c r="G20" s="207"/>
      <c r="H20" s="207"/>
      <c r="I20" s="207"/>
      <c r="J20" s="207"/>
      <c r="K20" s="207"/>
      <c r="L20" s="207"/>
      <c r="M20" s="207"/>
      <c r="N20" s="207"/>
      <c r="O20" s="207"/>
      <c r="P20" s="207"/>
      <c r="Q20" s="207"/>
      <c r="R20" s="207"/>
      <c r="S20" s="207"/>
      <c r="T20" s="272"/>
    </row>
    <row r="21" spans="1:20" ht="14.25" customHeight="1" x14ac:dyDescent="0.2">
      <c r="A21" s="161"/>
      <c r="B21" s="271">
        <f t="shared" si="0"/>
        <v>45672</v>
      </c>
      <c r="C21" s="205">
        <f t="shared" si="1"/>
        <v>45672</v>
      </c>
      <c r="D21" s="205"/>
      <c r="E21" s="223">
        <v>45672</v>
      </c>
      <c r="F21" s="214"/>
      <c r="G21" s="207"/>
      <c r="H21" s="207"/>
      <c r="I21" s="207"/>
      <c r="J21" s="207"/>
      <c r="K21" s="207"/>
      <c r="L21" s="207"/>
      <c r="M21" s="207"/>
      <c r="N21" s="207"/>
      <c r="O21" s="207"/>
      <c r="P21" s="207"/>
      <c r="Q21" s="207"/>
      <c r="R21" s="207"/>
      <c r="S21" s="207"/>
      <c r="T21" s="272"/>
    </row>
    <row r="22" spans="1:20" ht="14.25" customHeight="1" x14ac:dyDescent="0.2">
      <c r="A22" s="161"/>
      <c r="B22" s="271">
        <f t="shared" si="0"/>
        <v>45673</v>
      </c>
      <c r="C22" s="205">
        <f t="shared" si="1"/>
        <v>45673</v>
      </c>
      <c r="D22" s="205"/>
      <c r="E22" s="223">
        <v>45673</v>
      </c>
      <c r="F22" s="214"/>
      <c r="G22" s="207"/>
      <c r="H22" s="207"/>
      <c r="I22" s="207"/>
      <c r="J22" s="207"/>
      <c r="K22" s="207"/>
      <c r="L22" s="207"/>
      <c r="M22" s="207"/>
      <c r="N22" s="207"/>
      <c r="O22" s="207"/>
      <c r="P22" s="207"/>
      <c r="Q22" s="207"/>
      <c r="R22" s="207"/>
      <c r="S22" s="207"/>
      <c r="T22" s="272"/>
    </row>
    <row r="23" spans="1:20" ht="14.25" customHeight="1" x14ac:dyDescent="0.2">
      <c r="A23" s="161"/>
      <c r="B23" s="271">
        <f t="shared" si="0"/>
        <v>45674</v>
      </c>
      <c r="C23" s="205">
        <f t="shared" si="1"/>
        <v>45674</v>
      </c>
      <c r="D23" s="205"/>
      <c r="E23" s="223">
        <v>45674</v>
      </c>
      <c r="F23" s="214"/>
      <c r="G23" s="207"/>
      <c r="H23" s="207"/>
      <c r="I23" s="207"/>
      <c r="J23" s="207"/>
      <c r="K23" s="207"/>
      <c r="L23" s="207"/>
      <c r="M23" s="207"/>
      <c r="N23" s="207"/>
      <c r="O23" s="207"/>
      <c r="P23" s="207"/>
      <c r="Q23" s="207"/>
      <c r="R23" s="207"/>
      <c r="S23" s="207"/>
      <c r="T23" s="272"/>
    </row>
    <row r="24" spans="1:20" ht="14.25" customHeight="1" x14ac:dyDescent="0.2">
      <c r="A24" s="161"/>
      <c r="B24" s="271">
        <f t="shared" si="0"/>
        <v>45675</v>
      </c>
      <c r="C24" s="205">
        <f t="shared" si="1"/>
        <v>45675</v>
      </c>
      <c r="D24" s="205"/>
      <c r="E24" s="223">
        <v>45675</v>
      </c>
      <c r="F24" s="214"/>
      <c r="G24" s="207"/>
      <c r="H24" s="207"/>
      <c r="I24" s="207"/>
      <c r="J24" s="207"/>
      <c r="K24" s="207"/>
      <c r="L24" s="207"/>
      <c r="M24" s="207"/>
      <c r="N24" s="207"/>
      <c r="O24" s="207"/>
      <c r="P24" s="207"/>
      <c r="Q24" s="207"/>
      <c r="R24" s="207"/>
      <c r="S24" s="207"/>
      <c r="T24" s="272"/>
    </row>
    <row r="25" spans="1:20" ht="14.25" customHeight="1" x14ac:dyDescent="0.2">
      <c r="A25" s="161"/>
      <c r="B25" s="267">
        <f t="shared" si="0"/>
        <v>45676</v>
      </c>
      <c r="C25" s="208">
        <f t="shared" si="1"/>
        <v>45676</v>
      </c>
      <c r="D25" s="208"/>
      <c r="E25" s="209">
        <v>45676</v>
      </c>
      <c r="F25" s="250"/>
      <c r="G25" s="274"/>
      <c r="H25" s="274"/>
      <c r="I25" s="274"/>
      <c r="J25" s="274"/>
      <c r="K25" s="274"/>
      <c r="L25" s="274"/>
      <c r="M25" s="274"/>
      <c r="N25" s="274"/>
      <c r="O25" s="274"/>
      <c r="P25" s="274"/>
      <c r="Q25" s="274"/>
      <c r="R25" s="274"/>
      <c r="S25" s="274"/>
      <c r="T25" s="275"/>
    </row>
    <row r="26" spans="1:20" ht="14.25" customHeight="1" x14ac:dyDescent="0.2">
      <c r="A26" s="161"/>
      <c r="B26" s="271">
        <f t="shared" si="0"/>
        <v>45677</v>
      </c>
      <c r="C26" s="205">
        <f t="shared" si="1"/>
        <v>45677</v>
      </c>
      <c r="D26" s="205"/>
      <c r="E26" s="223">
        <v>45677</v>
      </c>
      <c r="F26" s="206">
        <v>4</v>
      </c>
      <c r="G26" s="213"/>
      <c r="H26" s="207"/>
      <c r="I26" s="207"/>
      <c r="J26" s="207"/>
      <c r="K26" s="207"/>
      <c r="L26" s="207"/>
      <c r="M26" s="207"/>
      <c r="N26" s="207"/>
      <c r="O26" s="207"/>
      <c r="P26" s="207"/>
      <c r="Q26" s="207"/>
      <c r="R26" s="207"/>
      <c r="S26" s="207"/>
      <c r="T26" s="272"/>
    </row>
    <row r="27" spans="1:20" ht="14.25" customHeight="1" x14ac:dyDescent="0.2">
      <c r="A27" s="161"/>
      <c r="B27" s="271">
        <f t="shared" si="0"/>
        <v>45678</v>
      </c>
      <c r="C27" s="205">
        <f t="shared" si="1"/>
        <v>45678</v>
      </c>
      <c r="D27" s="205"/>
      <c r="E27" s="223">
        <v>45678</v>
      </c>
      <c r="F27" s="206"/>
      <c r="G27" s="207"/>
      <c r="H27" s="207"/>
      <c r="I27" s="207"/>
      <c r="J27" s="207"/>
      <c r="K27" s="207"/>
      <c r="L27" s="207"/>
      <c r="M27" s="207"/>
      <c r="N27" s="207"/>
      <c r="O27" s="207"/>
      <c r="P27" s="207"/>
      <c r="Q27" s="207"/>
      <c r="R27" s="207"/>
      <c r="S27" s="207"/>
      <c r="T27" s="272"/>
    </row>
    <row r="28" spans="1:20" ht="14.25" customHeight="1" x14ac:dyDescent="0.2">
      <c r="A28" s="161"/>
      <c r="B28" s="271">
        <f t="shared" si="0"/>
        <v>45679</v>
      </c>
      <c r="C28" s="205">
        <f t="shared" si="1"/>
        <v>45679</v>
      </c>
      <c r="D28" s="205"/>
      <c r="E28" s="223">
        <v>45679</v>
      </c>
      <c r="F28" s="206"/>
      <c r="G28" s="207"/>
      <c r="H28" s="207"/>
      <c r="I28" s="207"/>
      <c r="J28" s="207"/>
      <c r="K28" s="207"/>
      <c r="L28" s="207"/>
      <c r="M28" s="207"/>
      <c r="N28" s="207"/>
      <c r="O28" s="207"/>
      <c r="P28" s="207"/>
      <c r="Q28" s="207"/>
      <c r="R28" s="207"/>
      <c r="S28" s="207"/>
      <c r="T28" s="272"/>
    </row>
    <row r="29" spans="1:20" ht="14.25" customHeight="1" x14ac:dyDescent="0.2">
      <c r="A29" s="161"/>
      <c r="B29" s="271">
        <f t="shared" si="0"/>
        <v>45680</v>
      </c>
      <c r="C29" s="205">
        <f t="shared" si="1"/>
        <v>45680</v>
      </c>
      <c r="D29" s="205"/>
      <c r="E29" s="223">
        <v>45680</v>
      </c>
      <c r="F29" s="206"/>
      <c r="G29" s="207"/>
      <c r="H29" s="207"/>
      <c r="I29" s="207"/>
      <c r="J29" s="207"/>
      <c r="K29" s="207"/>
      <c r="L29" s="207"/>
      <c r="M29" s="207"/>
      <c r="N29" s="207"/>
      <c r="O29" s="207"/>
      <c r="P29" s="207"/>
      <c r="Q29" s="207"/>
      <c r="R29" s="207"/>
      <c r="S29" s="207"/>
      <c r="T29" s="272"/>
    </row>
    <row r="30" spans="1:20" ht="14.25" customHeight="1" x14ac:dyDescent="0.2">
      <c r="A30" s="161"/>
      <c r="B30" s="271">
        <f t="shared" si="0"/>
        <v>45681</v>
      </c>
      <c r="C30" s="205">
        <f t="shared" si="1"/>
        <v>45681</v>
      </c>
      <c r="D30" s="205"/>
      <c r="E30" s="223">
        <v>45681</v>
      </c>
      <c r="F30" s="206"/>
      <c r="G30" s="207"/>
      <c r="H30" s="207"/>
      <c r="I30" s="207"/>
      <c r="J30" s="207"/>
      <c r="K30" s="207"/>
      <c r="L30" s="207"/>
      <c r="M30" s="207"/>
      <c r="N30" s="207"/>
      <c r="O30" s="207"/>
      <c r="P30" s="207"/>
      <c r="Q30" s="207"/>
      <c r="R30" s="207"/>
      <c r="S30" s="207"/>
      <c r="T30" s="272"/>
    </row>
    <row r="31" spans="1:20" ht="14.25" customHeight="1" x14ac:dyDescent="0.2">
      <c r="A31" s="161"/>
      <c r="B31" s="271">
        <f t="shared" si="0"/>
        <v>45682</v>
      </c>
      <c r="C31" s="205">
        <f t="shared" si="1"/>
        <v>45682</v>
      </c>
      <c r="D31" s="205"/>
      <c r="E31" s="223">
        <v>45682</v>
      </c>
      <c r="F31" s="206"/>
      <c r="G31" s="207"/>
      <c r="H31" s="207"/>
      <c r="I31" s="207"/>
      <c r="J31" s="207"/>
      <c r="K31" s="207"/>
      <c r="L31" s="207"/>
      <c r="M31" s="207"/>
      <c r="N31" s="207"/>
      <c r="O31" s="207"/>
      <c r="P31" s="207"/>
      <c r="Q31" s="207"/>
      <c r="R31" s="207"/>
      <c r="S31" s="207"/>
      <c r="T31" s="272"/>
    </row>
    <row r="32" spans="1:20" ht="14.25" customHeight="1" x14ac:dyDescent="0.2">
      <c r="A32" s="161"/>
      <c r="B32" s="267">
        <f t="shared" si="0"/>
        <v>45683</v>
      </c>
      <c r="C32" s="208">
        <f t="shared" si="1"/>
        <v>45683</v>
      </c>
      <c r="D32" s="208"/>
      <c r="E32" s="209">
        <v>45683</v>
      </c>
      <c r="F32" s="210"/>
      <c r="G32" s="211"/>
      <c r="H32" s="274"/>
      <c r="I32" s="274"/>
      <c r="J32" s="274"/>
      <c r="K32" s="274"/>
      <c r="L32" s="274"/>
      <c r="M32" s="274"/>
      <c r="N32" s="274"/>
      <c r="O32" s="274"/>
      <c r="P32" s="274"/>
      <c r="Q32" s="274"/>
      <c r="R32" s="274"/>
      <c r="S32" s="274"/>
      <c r="T32" s="275"/>
    </row>
    <row r="33" spans="1:20" ht="14.25" customHeight="1" x14ac:dyDescent="0.2">
      <c r="A33" s="161"/>
      <c r="B33" s="271">
        <f t="shared" si="0"/>
        <v>45684</v>
      </c>
      <c r="C33" s="205">
        <f t="shared" si="1"/>
        <v>45684</v>
      </c>
      <c r="D33" s="205"/>
      <c r="E33" s="223">
        <v>45684</v>
      </c>
      <c r="F33" s="214">
        <v>5</v>
      </c>
      <c r="G33" s="213"/>
      <c r="H33" s="207"/>
      <c r="I33" s="207"/>
      <c r="J33" s="207"/>
      <c r="K33" s="207"/>
      <c r="L33" s="207"/>
      <c r="M33" s="207"/>
      <c r="N33" s="207"/>
      <c r="O33" s="207"/>
      <c r="P33" s="207"/>
      <c r="Q33" s="207"/>
      <c r="R33" s="207"/>
      <c r="S33" s="213"/>
      <c r="T33" s="270"/>
    </row>
    <row r="34" spans="1:20" ht="14.25" customHeight="1" x14ac:dyDescent="0.2">
      <c r="A34" s="161"/>
      <c r="B34" s="271">
        <f t="shared" si="0"/>
        <v>45685</v>
      </c>
      <c r="C34" s="205">
        <f t="shared" si="1"/>
        <v>45685</v>
      </c>
      <c r="D34" s="205"/>
      <c r="E34" s="223">
        <v>45685</v>
      </c>
      <c r="F34" s="214"/>
      <c r="G34" s="207"/>
      <c r="H34" s="207"/>
      <c r="I34" s="207"/>
      <c r="J34" s="207"/>
      <c r="K34" s="207"/>
      <c r="L34" s="207"/>
      <c r="M34" s="207"/>
      <c r="N34" s="207"/>
      <c r="O34" s="207"/>
      <c r="P34" s="207"/>
      <c r="Q34" s="207"/>
      <c r="R34" s="207"/>
      <c r="S34" s="207"/>
      <c r="T34" s="272"/>
    </row>
    <row r="35" spans="1:20" ht="14.25" customHeight="1" x14ac:dyDescent="0.2">
      <c r="A35" s="161"/>
      <c r="B35" s="271">
        <f t="shared" si="0"/>
        <v>45686</v>
      </c>
      <c r="C35" s="205">
        <f t="shared" si="1"/>
        <v>45686</v>
      </c>
      <c r="D35" s="205"/>
      <c r="E35" s="223">
        <v>45686</v>
      </c>
      <c r="F35" s="214"/>
      <c r="G35" s="207"/>
      <c r="H35" s="207"/>
      <c r="I35" s="207"/>
      <c r="J35" s="207"/>
      <c r="K35" s="207"/>
      <c r="L35" s="207"/>
      <c r="M35" s="207"/>
      <c r="N35" s="207"/>
      <c r="O35" s="207"/>
      <c r="P35" s="207"/>
      <c r="Q35" s="207"/>
      <c r="R35" s="207"/>
      <c r="S35" s="207"/>
      <c r="T35" s="272"/>
    </row>
    <row r="36" spans="1:20" ht="14.25" customHeight="1" x14ac:dyDescent="0.2">
      <c r="A36" s="161"/>
      <c r="B36" s="271">
        <f t="shared" si="0"/>
        <v>45687</v>
      </c>
      <c r="C36" s="205">
        <f t="shared" si="1"/>
        <v>45687</v>
      </c>
      <c r="D36" s="205"/>
      <c r="E36" s="223">
        <v>45687</v>
      </c>
      <c r="F36" s="214"/>
      <c r="G36" s="207"/>
      <c r="H36" s="207"/>
      <c r="I36" s="207"/>
      <c r="J36" s="207"/>
      <c r="K36" s="207"/>
      <c r="L36" s="207"/>
      <c r="M36" s="207"/>
      <c r="N36" s="207"/>
      <c r="O36" s="207"/>
      <c r="P36" s="207"/>
      <c r="Q36" s="207"/>
      <c r="R36" s="207"/>
      <c r="S36" s="207"/>
      <c r="T36" s="272"/>
    </row>
    <row r="37" spans="1:20" ht="14.25" customHeight="1" x14ac:dyDescent="0.2">
      <c r="A37" s="161"/>
      <c r="B37" s="271">
        <f t="shared" si="0"/>
        <v>45688</v>
      </c>
      <c r="C37" s="205">
        <f t="shared" si="1"/>
        <v>45688</v>
      </c>
      <c r="D37" s="205"/>
      <c r="E37" s="223">
        <v>45688</v>
      </c>
      <c r="F37" s="214"/>
      <c r="G37" s="207"/>
      <c r="H37" s="207"/>
      <c r="I37" s="207"/>
      <c r="J37" s="207"/>
      <c r="K37" s="207"/>
      <c r="L37" s="207"/>
      <c r="M37" s="207"/>
      <c r="N37" s="207"/>
      <c r="O37" s="207"/>
      <c r="P37" s="207"/>
      <c r="Q37" s="207"/>
      <c r="R37" s="207"/>
      <c r="S37" s="207"/>
      <c r="T37" s="272"/>
    </row>
    <row r="38" spans="1:20" ht="20.25" customHeight="1" x14ac:dyDescent="0.35">
      <c r="A38" s="161"/>
      <c r="B38" s="276"/>
      <c r="C38" s="277"/>
      <c r="D38" s="277"/>
      <c r="E38" s="278"/>
      <c r="F38" s="215"/>
      <c r="G38" s="216" t="s">
        <v>187</v>
      </c>
      <c r="H38" s="216"/>
      <c r="I38" s="216"/>
      <c r="J38" s="216"/>
      <c r="K38" s="216"/>
      <c r="L38" s="216"/>
      <c r="M38" s="216"/>
      <c r="N38" s="216"/>
      <c r="O38" s="216"/>
      <c r="P38" s="216"/>
      <c r="Q38" s="216"/>
      <c r="R38" s="216"/>
      <c r="S38" s="216"/>
      <c r="T38" s="279"/>
    </row>
    <row r="39" spans="1:20" ht="14.25" customHeight="1" x14ac:dyDescent="0.2">
      <c r="A39" s="161"/>
      <c r="B39" s="271">
        <f t="shared" si="0"/>
        <v>45689</v>
      </c>
      <c r="C39" s="260">
        <f t="shared" ref="C39:C66" si="2">E39</f>
        <v>45689</v>
      </c>
      <c r="D39" s="260"/>
      <c r="E39" s="269">
        <v>45689</v>
      </c>
      <c r="F39" s="212"/>
      <c r="G39" s="213"/>
      <c r="H39" s="213"/>
      <c r="I39" s="213"/>
      <c r="J39" s="213"/>
      <c r="K39" s="213"/>
      <c r="L39" s="213"/>
      <c r="M39" s="213"/>
      <c r="N39" s="213"/>
      <c r="O39" s="213"/>
      <c r="P39" s="213"/>
      <c r="Q39" s="213"/>
      <c r="R39" s="213"/>
      <c r="S39" s="213"/>
      <c r="T39" s="270"/>
    </row>
    <row r="40" spans="1:20" ht="14.25" customHeight="1" x14ac:dyDescent="0.2">
      <c r="A40" s="161"/>
      <c r="B40" s="267">
        <f t="shared" si="0"/>
        <v>45690</v>
      </c>
      <c r="C40" s="208">
        <f t="shared" si="2"/>
        <v>45690</v>
      </c>
      <c r="D40" s="208"/>
      <c r="E40" s="209">
        <v>45690</v>
      </c>
      <c r="F40" s="250"/>
      <c r="G40" s="274"/>
      <c r="H40" s="274"/>
      <c r="I40" s="274"/>
      <c r="J40" s="274"/>
      <c r="K40" s="274"/>
      <c r="L40" s="274"/>
      <c r="M40" s="274"/>
      <c r="N40" s="274"/>
      <c r="O40" s="274"/>
      <c r="P40" s="274"/>
      <c r="Q40" s="274"/>
      <c r="R40" s="274"/>
      <c r="S40" s="274"/>
      <c r="T40" s="275"/>
    </row>
    <row r="41" spans="1:20" ht="14.25" customHeight="1" x14ac:dyDescent="0.2">
      <c r="A41" s="161"/>
      <c r="B41" s="271">
        <f t="shared" si="0"/>
        <v>45691</v>
      </c>
      <c r="C41" s="205">
        <f t="shared" si="2"/>
        <v>45691</v>
      </c>
      <c r="D41" s="205"/>
      <c r="E41" s="223">
        <v>45691</v>
      </c>
      <c r="F41" s="206">
        <v>6</v>
      </c>
      <c r="G41" s="207"/>
      <c r="H41" s="207"/>
      <c r="I41" s="207"/>
      <c r="J41" s="207"/>
      <c r="K41" s="207"/>
      <c r="L41" s="207"/>
      <c r="M41" s="207"/>
      <c r="N41" s="207"/>
      <c r="O41" s="207"/>
      <c r="P41" s="207"/>
      <c r="Q41" s="207"/>
      <c r="R41" s="207"/>
      <c r="S41" s="207"/>
      <c r="T41" s="270"/>
    </row>
    <row r="42" spans="1:20" ht="14.25" customHeight="1" x14ac:dyDescent="0.2">
      <c r="A42" s="161"/>
      <c r="B42" s="271">
        <f t="shared" si="0"/>
        <v>45692</v>
      </c>
      <c r="C42" s="205">
        <f t="shared" si="2"/>
        <v>45692</v>
      </c>
      <c r="D42" s="205"/>
      <c r="E42" s="223">
        <v>45692</v>
      </c>
      <c r="F42" s="214"/>
      <c r="G42" s="207"/>
      <c r="H42" s="207"/>
      <c r="I42" s="207"/>
      <c r="J42" s="207"/>
      <c r="K42" s="207"/>
      <c r="L42" s="207"/>
      <c r="M42" s="207"/>
      <c r="N42" s="207"/>
      <c r="O42" s="207"/>
      <c r="P42" s="207"/>
      <c r="Q42" s="207"/>
      <c r="R42" s="207"/>
      <c r="S42" s="207"/>
      <c r="T42" s="272"/>
    </row>
    <row r="43" spans="1:20" ht="14.25" customHeight="1" x14ac:dyDescent="0.2">
      <c r="A43" s="161"/>
      <c r="B43" s="271">
        <f t="shared" si="0"/>
        <v>45693</v>
      </c>
      <c r="C43" s="205">
        <f t="shared" si="2"/>
        <v>45693</v>
      </c>
      <c r="D43" s="205"/>
      <c r="E43" s="223">
        <v>45693</v>
      </c>
      <c r="F43" s="214"/>
      <c r="G43" s="207"/>
      <c r="H43" s="207"/>
      <c r="I43" s="207"/>
      <c r="J43" s="207"/>
      <c r="K43" s="207"/>
      <c r="L43" s="207"/>
      <c r="M43" s="207"/>
      <c r="N43" s="207"/>
      <c r="O43" s="207"/>
      <c r="P43" s="207"/>
      <c r="Q43" s="207"/>
      <c r="R43" s="207"/>
      <c r="S43" s="207"/>
      <c r="T43" s="272"/>
    </row>
    <row r="44" spans="1:20" ht="14.25" customHeight="1" x14ac:dyDescent="0.2">
      <c r="A44" s="161"/>
      <c r="B44" s="271">
        <f t="shared" si="0"/>
        <v>45694</v>
      </c>
      <c r="C44" s="205">
        <f t="shared" si="2"/>
        <v>45694</v>
      </c>
      <c r="D44" s="205"/>
      <c r="E44" s="223">
        <v>45694</v>
      </c>
      <c r="F44" s="214"/>
      <c r="G44" s="207"/>
      <c r="H44" s="207"/>
      <c r="I44" s="207"/>
      <c r="J44" s="207"/>
      <c r="K44" s="207"/>
      <c r="L44" s="207"/>
      <c r="M44" s="207"/>
      <c r="N44" s="207"/>
      <c r="O44" s="207"/>
      <c r="P44" s="207"/>
      <c r="Q44" s="207"/>
      <c r="R44" s="207"/>
      <c r="S44" s="207"/>
      <c r="T44" s="272"/>
    </row>
    <row r="45" spans="1:20" ht="14.25" customHeight="1" x14ac:dyDescent="0.2">
      <c r="A45" s="161"/>
      <c r="B45" s="271">
        <f t="shared" si="0"/>
        <v>45695</v>
      </c>
      <c r="C45" s="205">
        <f t="shared" si="2"/>
        <v>45695</v>
      </c>
      <c r="D45" s="205"/>
      <c r="E45" s="223">
        <v>45695</v>
      </c>
      <c r="F45" s="214"/>
      <c r="G45" s="207"/>
      <c r="H45" s="207"/>
      <c r="I45" s="207"/>
      <c r="J45" s="207"/>
      <c r="K45" s="207"/>
      <c r="L45" s="207"/>
      <c r="M45" s="207"/>
      <c r="N45" s="207"/>
      <c r="O45" s="207"/>
      <c r="P45" s="207"/>
      <c r="Q45" s="207"/>
      <c r="R45" s="207"/>
      <c r="S45" s="207"/>
      <c r="T45" s="272"/>
    </row>
    <row r="46" spans="1:20" ht="14.25" customHeight="1" x14ac:dyDescent="0.2">
      <c r="A46" s="161"/>
      <c r="B46" s="271">
        <f t="shared" si="0"/>
        <v>45696</v>
      </c>
      <c r="C46" s="205">
        <f t="shared" si="2"/>
        <v>45696</v>
      </c>
      <c r="D46" s="205"/>
      <c r="E46" s="223">
        <v>45696</v>
      </c>
      <c r="F46" s="214"/>
      <c r="G46" s="207"/>
      <c r="H46" s="207"/>
      <c r="I46" s="207"/>
      <c r="J46" s="207"/>
      <c r="K46" s="207"/>
      <c r="L46" s="207"/>
      <c r="M46" s="207"/>
      <c r="N46" s="207"/>
      <c r="O46" s="207"/>
      <c r="P46" s="207"/>
      <c r="Q46" s="207"/>
      <c r="R46" s="207"/>
      <c r="S46" s="207"/>
      <c r="T46" s="272"/>
    </row>
    <row r="47" spans="1:20" ht="14.25" customHeight="1" x14ac:dyDescent="0.2">
      <c r="A47" s="161"/>
      <c r="B47" s="267">
        <f t="shared" si="0"/>
        <v>45697</v>
      </c>
      <c r="C47" s="208">
        <f t="shared" si="2"/>
        <v>45697</v>
      </c>
      <c r="D47" s="208"/>
      <c r="E47" s="209">
        <v>45697</v>
      </c>
      <c r="F47" s="250"/>
      <c r="G47" s="274"/>
      <c r="H47" s="274"/>
      <c r="I47" s="274"/>
      <c r="J47" s="274"/>
      <c r="K47" s="274"/>
      <c r="L47" s="274"/>
      <c r="M47" s="274"/>
      <c r="N47" s="274"/>
      <c r="O47" s="274"/>
      <c r="P47" s="274"/>
      <c r="Q47" s="274"/>
      <c r="R47" s="274"/>
      <c r="S47" s="274"/>
      <c r="T47" s="275"/>
    </row>
    <row r="48" spans="1:20" ht="14.25" customHeight="1" x14ac:dyDescent="0.2">
      <c r="A48" s="161"/>
      <c r="B48" s="271">
        <f t="shared" si="0"/>
        <v>45698</v>
      </c>
      <c r="C48" s="205">
        <f t="shared" si="2"/>
        <v>45698</v>
      </c>
      <c r="D48" s="205"/>
      <c r="E48" s="223">
        <v>45698</v>
      </c>
      <c r="F48" s="221">
        <v>7</v>
      </c>
      <c r="G48" s="213"/>
      <c r="H48" s="207"/>
      <c r="I48" s="207"/>
      <c r="J48" s="207"/>
      <c r="K48" s="207"/>
      <c r="L48" s="207"/>
      <c r="M48" s="207"/>
      <c r="N48" s="207"/>
      <c r="O48" s="207"/>
      <c r="P48" s="207"/>
      <c r="Q48" s="207"/>
      <c r="R48" s="207"/>
      <c r="S48" s="207"/>
      <c r="T48" s="272"/>
    </row>
    <row r="49" spans="1:20" ht="14.25" customHeight="1" x14ac:dyDescent="0.2">
      <c r="A49" s="161"/>
      <c r="B49" s="271">
        <f t="shared" si="0"/>
        <v>45699</v>
      </c>
      <c r="C49" s="205">
        <f t="shared" si="2"/>
        <v>45699</v>
      </c>
      <c r="D49" s="205"/>
      <c r="E49" s="223">
        <v>45699</v>
      </c>
      <c r="F49" s="221"/>
      <c r="G49" s="207"/>
      <c r="H49" s="207"/>
      <c r="I49" s="207"/>
      <c r="J49" s="207"/>
      <c r="K49" s="207"/>
      <c r="L49" s="207"/>
      <c r="M49" s="207"/>
      <c r="N49" s="207"/>
      <c r="O49" s="207"/>
      <c r="P49" s="207"/>
      <c r="Q49" s="207"/>
      <c r="R49" s="207"/>
      <c r="S49" s="207"/>
      <c r="T49" s="272"/>
    </row>
    <row r="50" spans="1:20" ht="14.25" customHeight="1" x14ac:dyDescent="0.2">
      <c r="A50" s="161"/>
      <c r="B50" s="271">
        <f t="shared" si="0"/>
        <v>45700</v>
      </c>
      <c r="C50" s="205">
        <f t="shared" si="2"/>
        <v>45700</v>
      </c>
      <c r="D50" s="205"/>
      <c r="E50" s="223">
        <v>45700</v>
      </c>
      <c r="F50" s="221"/>
      <c r="G50" s="207"/>
      <c r="H50" s="207"/>
      <c r="I50" s="207"/>
      <c r="J50" s="207"/>
      <c r="K50" s="207"/>
      <c r="L50" s="207"/>
      <c r="M50" s="207"/>
      <c r="N50" s="207"/>
      <c r="O50" s="207"/>
      <c r="P50" s="207"/>
      <c r="Q50" s="207"/>
      <c r="R50" s="207"/>
      <c r="S50" s="207"/>
      <c r="T50" s="272"/>
    </row>
    <row r="51" spans="1:20" ht="14.25" customHeight="1" x14ac:dyDescent="0.2">
      <c r="A51" s="161"/>
      <c r="B51" s="271">
        <f t="shared" si="0"/>
        <v>45701</v>
      </c>
      <c r="C51" s="205">
        <f t="shared" si="2"/>
        <v>45701</v>
      </c>
      <c r="D51" s="205"/>
      <c r="E51" s="223">
        <v>45701</v>
      </c>
      <c r="F51" s="221"/>
      <c r="G51" s="207"/>
      <c r="H51" s="207"/>
      <c r="I51" s="207"/>
      <c r="J51" s="207"/>
      <c r="K51" s="207"/>
      <c r="L51" s="207"/>
      <c r="M51" s="207"/>
      <c r="N51" s="207"/>
      <c r="O51" s="207"/>
      <c r="P51" s="207"/>
      <c r="Q51" s="207"/>
      <c r="R51" s="207"/>
      <c r="S51" s="207"/>
      <c r="T51" s="272"/>
    </row>
    <row r="52" spans="1:20" ht="14.25" customHeight="1" x14ac:dyDescent="0.2">
      <c r="A52" s="161"/>
      <c r="B52" s="271">
        <f t="shared" si="0"/>
        <v>45702</v>
      </c>
      <c r="C52" s="205">
        <f t="shared" si="2"/>
        <v>45702</v>
      </c>
      <c r="D52" s="205"/>
      <c r="E52" s="223">
        <v>45702</v>
      </c>
      <c r="F52" s="221"/>
      <c r="G52" s="207" t="s">
        <v>80</v>
      </c>
      <c r="H52" s="207"/>
      <c r="I52" s="207"/>
      <c r="J52" s="207"/>
      <c r="K52" s="207"/>
      <c r="L52" s="207"/>
      <c r="M52" s="207"/>
      <c r="N52" s="207"/>
      <c r="O52" s="207"/>
      <c r="P52" s="207"/>
      <c r="Q52" s="207"/>
      <c r="R52" s="207"/>
      <c r="S52" s="207"/>
      <c r="T52" s="272"/>
    </row>
    <row r="53" spans="1:20" ht="14.25" customHeight="1" x14ac:dyDescent="0.2">
      <c r="A53" s="161"/>
      <c r="B53" s="271">
        <f t="shared" si="0"/>
        <v>45703</v>
      </c>
      <c r="C53" s="205">
        <f t="shared" si="2"/>
        <v>45703</v>
      </c>
      <c r="D53" s="205"/>
      <c r="E53" s="223">
        <v>45703</v>
      </c>
      <c r="F53" s="221"/>
      <c r="G53" s="207"/>
      <c r="H53" s="207"/>
      <c r="I53" s="207"/>
      <c r="J53" s="207"/>
      <c r="K53" s="207"/>
      <c r="L53" s="207"/>
      <c r="M53" s="207"/>
      <c r="N53" s="207"/>
      <c r="O53" s="207"/>
      <c r="P53" s="207"/>
      <c r="Q53" s="207"/>
      <c r="R53" s="207"/>
      <c r="S53" s="207"/>
      <c r="T53" s="272"/>
    </row>
    <row r="54" spans="1:20" ht="14.25" customHeight="1" x14ac:dyDescent="0.2">
      <c r="A54" s="161"/>
      <c r="B54" s="267">
        <f t="shared" si="0"/>
        <v>45704</v>
      </c>
      <c r="C54" s="208">
        <f t="shared" si="2"/>
        <v>45704</v>
      </c>
      <c r="D54" s="208"/>
      <c r="E54" s="209">
        <v>45704</v>
      </c>
      <c r="F54" s="250"/>
      <c r="G54" s="274"/>
      <c r="H54" s="274"/>
      <c r="I54" s="274"/>
      <c r="J54" s="274"/>
      <c r="K54" s="274"/>
      <c r="L54" s="274"/>
      <c r="M54" s="274"/>
      <c r="N54" s="274"/>
      <c r="O54" s="274"/>
      <c r="P54" s="274"/>
      <c r="Q54" s="274"/>
      <c r="R54" s="274"/>
      <c r="S54" s="274"/>
      <c r="T54" s="275"/>
    </row>
    <row r="55" spans="1:20" ht="14.25" customHeight="1" x14ac:dyDescent="0.2">
      <c r="A55" s="161"/>
      <c r="B55" s="271">
        <f t="shared" si="0"/>
        <v>45705</v>
      </c>
      <c r="C55" s="205">
        <f t="shared" si="2"/>
        <v>45705</v>
      </c>
      <c r="D55" s="205"/>
      <c r="E55" s="223">
        <v>45705</v>
      </c>
      <c r="F55" s="214">
        <v>8</v>
      </c>
      <c r="G55" s="213"/>
      <c r="H55" s="207"/>
      <c r="I55" s="207"/>
      <c r="J55" s="207"/>
      <c r="K55" s="207"/>
      <c r="L55" s="207"/>
      <c r="M55" s="207"/>
      <c r="N55" s="207"/>
      <c r="O55" s="207"/>
      <c r="P55" s="207"/>
      <c r="Q55" s="207"/>
      <c r="R55" s="207"/>
      <c r="S55" s="207"/>
      <c r="T55" s="272"/>
    </row>
    <row r="56" spans="1:20" ht="14.25" customHeight="1" x14ac:dyDescent="0.2">
      <c r="A56" s="161"/>
      <c r="B56" s="271">
        <f t="shared" si="0"/>
        <v>45706</v>
      </c>
      <c r="C56" s="205">
        <f t="shared" si="2"/>
        <v>45706</v>
      </c>
      <c r="D56" s="205"/>
      <c r="E56" s="223">
        <v>45706</v>
      </c>
      <c r="F56" s="214"/>
      <c r="G56" s="207"/>
      <c r="H56" s="207"/>
      <c r="I56" s="207"/>
      <c r="J56" s="207"/>
      <c r="K56" s="207"/>
      <c r="L56" s="207"/>
      <c r="M56" s="207"/>
      <c r="N56" s="207"/>
      <c r="O56" s="207"/>
      <c r="P56" s="207"/>
      <c r="Q56" s="207"/>
      <c r="R56" s="207"/>
      <c r="S56" s="207"/>
      <c r="T56" s="272"/>
    </row>
    <row r="57" spans="1:20" ht="14.25" customHeight="1" x14ac:dyDescent="0.2">
      <c r="A57" s="161"/>
      <c r="B57" s="271">
        <f t="shared" si="0"/>
        <v>45707</v>
      </c>
      <c r="C57" s="205">
        <f t="shared" si="2"/>
        <v>45707</v>
      </c>
      <c r="D57" s="205"/>
      <c r="E57" s="223">
        <v>45707</v>
      </c>
      <c r="F57" s="214"/>
      <c r="G57" s="207"/>
      <c r="H57" s="207"/>
      <c r="I57" s="207"/>
      <c r="J57" s="207"/>
      <c r="K57" s="207"/>
      <c r="L57" s="207"/>
      <c r="M57" s="207"/>
      <c r="N57" s="207"/>
      <c r="O57" s="207"/>
      <c r="P57" s="207"/>
      <c r="Q57" s="207"/>
      <c r="R57" s="207"/>
      <c r="S57" s="207"/>
      <c r="T57" s="272"/>
    </row>
    <row r="58" spans="1:20" ht="14.25" customHeight="1" x14ac:dyDescent="0.2">
      <c r="A58" s="161"/>
      <c r="B58" s="271">
        <f t="shared" si="0"/>
        <v>45708</v>
      </c>
      <c r="C58" s="205">
        <f t="shared" si="2"/>
        <v>45708</v>
      </c>
      <c r="D58" s="205"/>
      <c r="E58" s="223">
        <v>45708</v>
      </c>
      <c r="F58" s="214"/>
      <c r="G58" s="207"/>
      <c r="H58" s="207"/>
      <c r="I58" s="207"/>
      <c r="J58" s="207"/>
      <c r="K58" s="207"/>
      <c r="L58" s="207"/>
      <c r="M58" s="207"/>
      <c r="N58" s="207"/>
      <c r="O58" s="207"/>
      <c r="P58" s="207"/>
      <c r="Q58" s="207"/>
      <c r="R58" s="207"/>
      <c r="S58" s="207"/>
      <c r="T58" s="272"/>
    </row>
    <row r="59" spans="1:20" ht="14.25" customHeight="1" x14ac:dyDescent="0.2">
      <c r="A59" s="161"/>
      <c r="B59" s="271">
        <f t="shared" si="0"/>
        <v>45709</v>
      </c>
      <c r="C59" s="205">
        <f t="shared" si="2"/>
        <v>45709</v>
      </c>
      <c r="D59" s="205"/>
      <c r="E59" s="223">
        <v>45709</v>
      </c>
      <c r="F59" s="214"/>
      <c r="G59" s="207"/>
      <c r="H59" s="207"/>
      <c r="I59" s="207"/>
      <c r="J59" s="207"/>
      <c r="K59" s="207"/>
      <c r="L59" s="207"/>
      <c r="M59" s="207"/>
      <c r="N59" s="207"/>
      <c r="O59" s="207"/>
      <c r="P59" s="207"/>
      <c r="Q59" s="207"/>
      <c r="R59" s="207"/>
      <c r="S59" s="207"/>
      <c r="T59" s="272"/>
    </row>
    <row r="60" spans="1:20" ht="14.25" customHeight="1" x14ac:dyDescent="0.2">
      <c r="A60" s="161"/>
      <c r="B60" s="271">
        <f t="shared" si="0"/>
        <v>45710</v>
      </c>
      <c r="C60" s="205">
        <f t="shared" si="2"/>
        <v>45710</v>
      </c>
      <c r="D60" s="205"/>
      <c r="E60" s="223">
        <v>45710</v>
      </c>
      <c r="F60" s="214"/>
      <c r="G60" s="207"/>
      <c r="H60" s="207"/>
      <c r="I60" s="207"/>
      <c r="J60" s="207"/>
      <c r="K60" s="207"/>
      <c r="L60" s="207"/>
      <c r="M60" s="207"/>
      <c r="N60" s="207"/>
      <c r="O60" s="207"/>
      <c r="P60" s="207"/>
      <c r="Q60" s="207"/>
      <c r="R60" s="207"/>
      <c r="S60" s="207"/>
      <c r="T60" s="272"/>
    </row>
    <row r="61" spans="1:20" ht="14.25" customHeight="1" x14ac:dyDescent="0.2">
      <c r="A61" s="161"/>
      <c r="B61" s="267">
        <f t="shared" si="0"/>
        <v>45711</v>
      </c>
      <c r="C61" s="208">
        <f t="shared" si="2"/>
        <v>45711</v>
      </c>
      <c r="D61" s="208"/>
      <c r="E61" s="209">
        <v>45711</v>
      </c>
      <c r="F61" s="250"/>
      <c r="G61" s="274"/>
      <c r="H61" s="274"/>
      <c r="I61" s="274"/>
      <c r="J61" s="274"/>
      <c r="K61" s="274"/>
      <c r="L61" s="274"/>
      <c r="M61" s="274"/>
      <c r="N61" s="274"/>
      <c r="O61" s="274"/>
      <c r="P61" s="274"/>
      <c r="Q61" s="274"/>
      <c r="R61" s="274"/>
      <c r="S61" s="274"/>
      <c r="T61" s="275"/>
    </row>
    <row r="62" spans="1:20" ht="14.25" customHeight="1" x14ac:dyDescent="0.2">
      <c r="A62" s="161"/>
      <c r="B62" s="271">
        <f t="shared" si="0"/>
        <v>45712</v>
      </c>
      <c r="C62" s="205">
        <f t="shared" si="2"/>
        <v>45712</v>
      </c>
      <c r="D62" s="205"/>
      <c r="E62" s="223">
        <v>45712</v>
      </c>
      <c r="F62" s="214">
        <v>9</v>
      </c>
      <c r="G62" s="213"/>
      <c r="H62" s="213"/>
      <c r="I62" s="213"/>
      <c r="J62" s="213"/>
      <c r="K62" s="213"/>
      <c r="L62" s="213"/>
      <c r="M62" s="213"/>
      <c r="N62" s="213"/>
      <c r="O62" s="213"/>
      <c r="P62" s="213"/>
      <c r="Q62" s="213"/>
      <c r="R62" s="213"/>
      <c r="S62" s="213"/>
      <c r="T62" s="270"/>
    </row>
    <row r="63" spans="1:20" ht="14.25" customHeight="1" x14ac:dyDescent="0.2">
      <c r="A63" s="161"/>
      <c r="B63" s="271">
        <f t="shared" si="0"/>
        <v>45713</v>
      </c>
      <c r="C63" s="205">
        <f t="shared" si="2"/>
        <v>45713</v>
      </c>
      <c r="D63" s="205"/>
      <c r="E63" s="223">
        <v>45713</v>
      </c>
      <c r="F63" s="214"/>
      <c r="G63" s="207"/>
      <c r="H63" s="207"/>
      <c r="I63" s="207"/>
      <c r="J63" s="207"/>
      <c r="K63" s="207"/>
      <c r="L63" s="207"/>
      <c r="M63" s="207"/>
      <c r="N63" s="207"/>
      <c r="O63" s="207"/>
      <c r="P63" s="207"/>
      <c r="Q63" s="207"/>
      <c r="R63" s="207"/>
      <c r="S63" s="207"/>
      <c r="T63" s="272"/>
    </row>
    <row r="64" spans="1:20" ht="14.25" customHeight="1" x14ac:dyDescent="0.2">
      <c r="A64" s="161"/>
      <c r="B64" s="271">
        <f t="shared" si="0"/>
        <v>45714</v>
      </c>
      <c r="C64" s="205">
        <f t="shared" si="2"/>
        <v>45714</v>
      </c>
      <c r="D64" s="205"/>
      <c r="E64" s="223">
        <v>45714</v>
      </c>
      <c r="F64" s="214"/>
      <c r="G64" s="207"/>
      <c r="H64" s="207"/>
      <c r="I64" s="207"/>
      <c r="J64" s="207"/>
      <c r="K64" s="207"/>
      <c r="L64" s="207"/>
      <c r="M64" s="207"/>
      <c r="N64" s="207"/>
      <c r="O64" s="207"/>
      <c r="P64" s="207"/>
      <c r="Q64" s="207"/>
      <c r="R64" s="207"/>
      <c r="S64" s="207"/>
      <c r="T64" s="272"/>
    </row>
    <row r="65" spans="1:20" ht="14.25" customHeight="1" x14ac:dyDescent="0.2">
      <c r="A65" s="161"/>
      <c r="B65" s="271">
        <f t="shared" si="0"/>
        <v>45715</v>
      </c>
      <c r="C65" s="205">
        <f t="shared" si="2"/>
        <v>45715</v>
      </c>
      <c r="D65" s="205"/>
      <c r="E65" s="223">
        <v>45715</v>
      </c>
      <c r="F65" s="214"/>
      <c r="G65" s="207"/>
      <c r="H65" s="207"/>
      <c r="I65" s="207"/>
      <c r="J65" s="207"/>
      <c r="K65" s="207"/>
      <c r="L65" s="207"/>
      <c r="M65" s="207"/>
      <c r="N65" s="207"/>
      <c r="O65" s="207"/>
      <c r="P65" s="207"/>
      <c r="Q65" s="207"/>
      <c r="R65" s="207"/>
      <c r="S65" s="207"/>
      <c r="T65" s="272"/>
    </row>
    <row r="66" spans="1:20" ht="14.25" customHeight="1" x14ac:dyDescent="0.2">
      <c r="A66" s="161"/>
      <c r="B66" s="271">
        <f t="shared" si="0"/>
        <v>45716</v>
      </c>
      <c r="C66" s="205">
        <f t="shared" si="2"/>
        <v>45716</v>
      </c>
      <c r="D66" s="205"/>
      <c r="E66" s="223">
        <v>45716</v>
      </c>
      <c r="F66" s="214"/>
      <c r="G66" s="207"/>
      <c r="H66" s="207"/>
      <c r="I66" s="207"/>
      <c r="J66" s="207"/>
      <c r="K66" s="207"/>
      <c r="L66" s="207"/>
      <c r="M66" s="207"/>
      <c r="N66" s="207"/>
      <c r="O66" s="207"/>
      <c r="P66" s="207"/>
      <c r="Q66" s="207"/>
      <c r="R66" s="207"/>
      <c r="S66" s="207"/>
      <c r="T66" s="272"/>
    </row>
    <row r="67" spans="1:20" ht="20.25" customHeight="1" x14ac:dyDescent="0.35">
      <c r="A67" s="161"/>
      <c r="B67" s="280"/>
      <c r="C67" s="217"/>
      <c r="D67" s="217"/>
      <c r="E67" s="218"/>
      <c r="F67" s="219"/>
      <c r="G67" s="220" t="s">
        <v>188</v>
      </c>
      <c r="H67" s="220"/>
      <c r="I67" s="220"/>
      <c r="J67" s="220"/>
      <c r="K67" s="220"/>
      <c r="L67" s="220"/>
      <c r="M67" s="220"/>
      <c r="N67" s="220"/>
      <c r="O67" s="220"/>
      <c r="P67" s="220"/>
      <c r="Q67" s="220"/>
      <c r="R67" s="220"/>
      <c r="S67" s="220"/>
      <c r="T67" s="281"/>
    </row>
    <row r="68" spans="1:20" ht="14.25" customHeight="1" x14ac:dyDescent="0.2">
      <c r="A68" s="161"/>
      <c r="B68" s="271">
        <f t="shared" si="0"/>
        <v>45717</v>
      </c>
      <c r="C68" s="205">
        <f t="shared" ref="C68:C98" si="3">E68</f>
        <v>45717</v>
      </c>
      <c r="D68" s="205"/>
      <c r="E68" s="223">
        <v>45717</v>
      </c>
      <c r="F68" s="253"/>
      <c r="G68" s="213"/>
      <c r="H68" s="213"/>
      <c r="I68" s="213"/>
      <c r="J68" s="213"/>
      <c r="K68" s="213"/>
      <c r="L68" s="213"/>
      <c r="M68" s="213"/>
      <c r="N68" s="213"/>
      <c r="O68" s="213"/>
      <c r="P68" s="213"/>
      <c r="Q68" s="213"/>
      <c r="R68" s="213"/>
      <c r="S68" s="213"/>
      <c r="T68" s="270"/>
    </row>
    <row r="69" spans="1:20" ht="14.25" customHeight="1" x14ac:dyDescent="0.2">
      <c r="A69" s="161"/>
      <c r="B69" s="267">
        <f t="shared" si="0"/>
        <v>45718</v>
      </c>
      <c r="C69" s="208">
        <f t="shared" si="3"/>
        <v>45718</v>
      </c>
      <c r="D69" s="208"/>
      <c r="E69" s="209">
        <v>45718</v>
      </c>
      <c r="F69" s="245"/>
      <c r="G69" s="211"/>
      <c r="H69" s="274"/>
      <c r="I69" s="274"/>
      <c r="J69" s="274"/>
      <c r="K69" s="274"/>
      <c r="L69" s="274"/>
      <c r="M69" s="274"/>
      <c r="N69" s="274"/>
      <c r="O69" s="274"/>
      <c r="P69" s="274"/>
      <c r="Q69" s="274"/>
      <c r="R69" s="274"/>
      <c r="S69" s="274"/>
      <c r="T69" s="275"/>
    </row>
    <row r="70" spans="1:20" ht="14.25" customHeight="1" x14ac:dyDescent="0.2">
      <c r="A70" s="161"/>
      <c r="B70" s="271">
        <f t="shared" si="0"/>
        <v>45719</v>
      </c>
      <c r="C70" s="205">
        <f t="shared" si="3"/>
        <v>45719</v>
      </c>
      <c r="D70" s="205"/>
      <c r="E70" s="223">
        <v>45719</v>
      </c>
      <c r="F70" s="221">
        <v>10</v>
      </c>
      <c r="G70" s="207" t="s">
        <v>81</v>
      </c>
      <c r="H70" s="213"/>
      <c r="I70" s="213"/>
      <c r="J70" s="213"/>
      <c r="K70" s="213"/>
      <c r="L70" s="213"/>
      <c r="M70" s="213"/>
      <c r="N70" s="213"/>
      <c r="O70" s="213"/>
      <c r="P70" s="213"/>
      <c r="Q70" s="213"/>
      <c r="R70" s="213"/>
      <c r="S70" s="213"/>
      <c r="T70" s="270"/>
    </row>
    <row r="71" spans="1:20" ht="14.25" customHeight="1" x14ac:dyDescent="0.2">
      <c r="A71" s="161"/>
      <c r="B71" s="271">
        <f t="shared" ref="B71:B134" si="4">C71</f>
        <v>45720</v>
      </c>
      <c r="C71" s="205">
        <f t="shared" si="3"/>
        <v>45720</v>
      </c>
      <c r="D71" s="205"/>
      <c r="E71" s="223">
        <v>45720</v>
      </c>
      <c r="F71" s="222"/>
      <c r="G71" s="207" t="s">
        <v>82</v>
      </c>
      <c r="H71" s="207"/>
      <c r="I71" s="207"/>
      <c r="J71" s="207"/>
      <c r="K71" s="207"/>
      <c r="L71" s="207"/>
      <c r="M71" s="207"/>
      <c r="N71" s="207"/>
      <c r="O71" s="207"/>
      <c r="P71" s="207"/>
      <c r="Q71" s="207"/>
      <c r="R71" s="207"/>
      <c r="S71" s="207"/>
      <c r="T71" s="272"/>
    </row>
    <row r="72" spans="1:20" ht="14.25" customHeight="1" x14ac:dyDescent="0.2">
      <c r="A72" s="161"/>
      <c r="B72" s="271">
        <f t="shared" si="4"/>
        <v>45721</v>
      </c>
      <c r="C72" s="205">
        <f t="shared" si="3"/>
        <v>45721</v>
      </c>
      <c r="D72" s="205"/>
      <c r="E72" s="223">
        <v>45721</v>
      </c>
      <c r="F72" s="221"/>
      <c r="G72" s="207"/>
      <c r="H72" s="207"/>
      <c r="I72" s="207"/>
      <c r="J72" s="207"/>
      <c r="K72" s="207"/>
      <c r="L72" s="207"/>
      <c r="M72" s="207"/>
      <c r="N72" s="207"/>
      <c r="O72" s="207"/>
      <c r="P72" s="207"/>
      <c r="Q72" s="207"/>
      <c r="R72" s="207"/>
      <c r="S72" s="207"/>
      <c r="T72" s="272"/>
    </row>
    <row r="73" spans="1:20" ht="14.25" customHeight="1" x14ac:dyDescent="0.2">
      <c r="A73" s="161"/>
      <c r="B73" s="271">
        <f t="shared" si="4"/>
        <v>45722</v>
      </c>
      <c r="C73" s="205">
        <f t="shared" si="3"/>
        <v>45722</v>
      </c>
      <c r="D73" s="205"/>
      <c r="E73" s="223">
        <v>45722</v>
      </c>
      <c r="F73" s="221"/>
      <c r="G73" s="207"/>
      <c r="H73" s="207"/>
      <c r="I73" s="207"/>
      <c r="J73" s="207"/>
      <c r="K73" s="207"/>
      <c r="L73" s="207"/>
      <c r="M73" s="207"/>
      <c r="N73" s="207"/>
      <c r="O73" s="207"/>
      <c r="P73" s="207"/>
      <c r="Q73" s="207"/>
      <c r="R73" s="207"/>
      <c r="S73" s="207"/>
      <c r="T73" s="272"/>
    </row>
    <row r="74" spans="1:20" ht="14.25" customHeight="1" x14ac:dyDescent="0.2">
      <c r="A74" s="161"/>
      <c r="B74" s="271">
        <f t="shared" si="4"/>
        <v>45723</v>
      </c>
      <c r="C74" s="205">
        <f t="shared" si="3"/>
        <v>45723</v>
      </c>
      <c r="D74" s="205"/>
      <c r="E74" s="223">
        <v>45723</v>
      </c>
      <c r="F74" s="214"/>
      <c r="G74" s="207"/>
      <c r="H74" s="207"/>
      <c r="I74" s="207"/>
      <c r="J74" s="207"/>
      <c r="K74" s="207"/>
      <c r="L74" s="207"/>
      <c r="M74" s="207"/>
      <c r="N74" s="207"/>
      <c r="O74" s="207"/>
      <c r="P74" s="207"/>
      <c r="Q74" s="207"/>
      <c r="R74" s="207"/>
      <c r="S74" s="207"/>
      <c r="T74" s="272"/>
    </row>
    <row r="75" spans="1:20" ht="14.25" customHeight="1" x14ac:dyDescent="0.2">
      <c r="A75" s="161"/>
      <c r="B75" s="273">
        <f t="shared" si="4"/>
        <v>45724</v>
      </c>
      <c r="C75" s="201">
        <f t="shared" si="3"/>
        <v>45724</v>
      </c>
      <c r="D75" s="201"/>
      <c r="E75" s="202">
        <v>45724</v>
      </c>
      <c r="F75" s="221"/>
      <c r="G75" s="207" t="s">
        <v>164</v>
      </c>
      <c r="H75" s="207"/>
      <c r="I75" s="207"/>
      <c r="J75" s="207"/>
      <c r="K75" s="207"/>
      <c r="L75" s="207"/>
      <c r="M75" s="207"/>
      <c r="N75" s="207"/>
      <c r="O75" s="207"/>
      <c r="P75" s="207"/>
      <c r="Q75" s="207"/>
      <c r="R75" s="207"/>
      <c r="S75" s="207"/>
      <c r="T75" s="272"/>
    </row>
    <row r="76" spans="1:20" ht="14.25" customHeight="1" x14ac:dyDescent="0.2">
      <c r="A76" s="161"/>
      <c r="B76" s="267">
        <f t="shared" si="4"/>
        <v>45725</v>
      </c>
      <c r="C76" s="208">
        <f t="shared" si="3"/>
        <v>45725</v>
      </c>
      <c r="D76" s="208"/>
      <c r="E76" s="209">
        <v>45725</v>
      </c>
      <c r="F76" s="245"/>
      <c r="G76" s="211"/>
      <c r="H76" s="274"/>
      <c r="I76" s="274"/>
      <c r="J76" s="274"/>
      <c r="K76" s="274"/>
      <c r="L76" s="274"/>
      <c r="M76" s="274"/>
      <c r="N76" s="274"/>
      <c r="O76" s="274"/>
      <c r="P76" s="274"/>
      <c r="Q76" s="274"/>
      <c r="R76" s="274"/>
      <c r="S76" s="274"/>
      <c r="T76" s="275"/>
    </row>
    <row r="77" spans="1:20" ht="14.25" customHeight="1" x14ac:dyDescent="0.2">
      <c r="A77" s="161"/>
      <c r="B77" s="271">
        <f t="shared" si="4"/>
        <v>45726</v>
      </c>
      <c r="C77" s="205">
        <f t="shared" si="3"/>
        <v>45726</v>
      </c>
      <c r="D77" s="205"/>
      <c r="E77" s="223">
        <v>45726</v>
      </c>
      <c r="F77" s="221">
        <v>11</v>
      </c>
      <c r="G77" s="207"/>
      <c r="H77" s="213"/>
      <c r="I77" s="213"/>
      <c r="J77" s="213"/>
      <c r="K77" s="213"/>
      <c r="L77" s="213"/>
      <c r="M77" s="213"/>
      <c r="N77" s="213"/>
      <c r="O77" s="213"/>
      <c r="P77" s="213"/>
      <c r="Q77" s="213"/>
      <c r="R77" s="213"/>
      <c r="S77" s="213"/>
      <c r="T77" s="270"/>
    </row>
    <row r="78" spans="1:20" ht="14.25" customHeight="1" x14ac:dyDescent="0.2">
      <c r="A78" s="161"/>
      <c r="B78" s="271">
        <f t="shared" si="4"/>
        <v>45727</v>
      </c>
      <c r="C78" s="205">
        <f t="shared" si="3"/>
        <v>45727</v>
      </c>
      <c r="D78" s="205"/>
      <c r="E78" s="223">
        <v>45727</v>
      </c>
      <c r="F78" s="222"/>
      <c r="G78" s="207"/>
      <c r="H78" s="207"/>
      <c r="I78" s="207"/>
      <c r="J78" s="207"/>
      <c r="K78" s="207"/>
      <c r="L78" s="207"/>
      <c r="M78" s="207"/>
      <c r="N78" s="207"/>
      <c r="O78" s="207"/>
      <c r="P78" s="207"/>
      <c r="Q78" s="207"/>
      <c r="R78" s="207"/>
      <c r="S78" s="207"/>
      <c r="T78" s="272"/>
    </row>
    <row r="79" spans="1:20" ht="14.25" customHeight="1" x14ac:dyDescent="0.2">
      <c r="A79" s="161"/>
      <c r="B79" s="271">
        <f t="shared" si="4"/>
        <v>45728</v>
      </c>
      <c r="C79" s="205">
        <f t="shared" si="3"/>
        <v>45728</v>
      </c>
      <c r="D79" s="205"/>
      <c r="E79" s="223">
        <v>45728</v>
      </c>
      <c r="F79" s="221"/>
      <c r="G79" s="207"/>
      <c r="H79" s="207"/>
      <c r="I79" s="207"/>
      <c r="J79" s="207"/>
      <c r="K79" s="207"/>
      <c r="L79" s="207"/>
      <c r="M79" s="207"/>
      <c r="N79" s="207"/>
      <c r="O79" s="207"/>
      <c r="P79" s="207"/>
      <c r="Q79" s="207"/>
      <c r="R79" s="207"/>
      <c r="S79" s="207"/>
      <c r="T79" s="272"/>
    </row>
    <row r="80" spans="1:20" ht="14.25" customHeight="1" x14ac:dyDescent="0.2">
      <c r="A80" s="161"/>
      <c r="B80" s="271">
        <f t="shared" si="4"/>
        <v>45729</v>
      </c>
      <c r="C80" s="205">
        <f t="shared" si="3"/>
        <v>45729</v>
      </c>
      <c r="D80" s="205"/>
      <c r="E80" s="223">
        <v>45729</v>
      </c>
      <c r="F80" s="221"/>
      <c r="G80" s="207"/>
      <c r="H80" s="207"/>
      <c r="I80" s="207"/>
      <c r="J80" s="207"/>
      <c r="K80" s="207"/>
      <c r="L80" s="207"/>
      <c r="M80" s="207"/>
      <c r="N80" s="207"/>
      <c r="O80" s="207"/>
      <c r="P80" s="207"/>
      <c r="Q80" s="207"/>
      <c r="R80" s="207"/>
      <c r="S80" s="207"/>
      <c r="T80" s="272"/>
    </row>
    <row r="81" spans="1:20" ht="14.25" customHeight="1" x14ac:dyDescent="0.2">
      <c r="A81" s="161"/>
      <c r="B81" s="271">
        <f t="shared" si="4"/>
        <v>45730</v>
      </c>
      <c r="C81" s="205">
        <f t="shared" si="3"/>
        <v>45730</v>
      </c>
      <c r="D81" s="205"/>
      <c r="E81" s="223">
        <v>45730</v>
      </c>
      <c r="F81" s="222"/>
      <c r="G81" s="207"/>
      <c r="H81" s="207"/>
      <c r="I81" s="207"/>
      <c r="J81" s="207"/>
      <c r="K81" s="207"/>
      <c r="L81" s="207"/>
      <c r="M81" s="207"/>
      <c r="N81" s="207"/>
      <c r="O81" s="207"/>
      <c r="P81" s="207"/>
      <c r="Q81" s="207"/>
      <c r="R81" s="207"/>
      <c r="S81" s="207"/>
      <c r="T81" s="272"/>
    </row>
    <row r="82" spans="1:20" ht="14.25" customHeight="1" x14ac:dyDescent="0.2">
      <c r="A82" s="161"/>
      <c r="B82" s="271">
        <f t="shared" si="4"/>
        <v>45731</v>
      </c>
      <c r="C82" s="205">
        <f t="shared" si="3"/>
        <v>45731</v>
      </c>
      <c r="D82" s="205"/>
      <c r="E82" s="223">
        <v>45731</v>
      </c>
      <c r="F82" s="221"/>
      <c r="G82" s="207"/>
      <c r="H82" s="207"/>
      <c r="I82" s="207"/>
      <c r="J82" s="207"/>
      <c r="K82" s="207"/>
      <c r="L82" s="207"/>
      <c r="M82" s="207"/>
      <c r="N82" s="207"/>
      <c r="O82" s="207"/>
      <c r="P82" s="207"/>
      <c r="Q82" s="207"/>
      <c r="R82" s="207"/>
      <c r="S82" s="207"/>
      <c r="T82" s="272"/>
    </row>
    <row r="83" spans="1:20" ht="14.25" customHeight="1" x14ac:dyDescent="0.2">
      <c r="A83" s="161"/>
      <c r="B83" s="267">
        <f t="shared" si="4"/>
        <v>45732</v>
      </c>
      <c r="C83" s="208">
        <f t="shared" si="3"/>
        <v>45732</v>
      </c>
      <c r="D83" s="208"/>
      <c r="E83" s="209">
        <v>45732</v>
      </c>
      <c r="F83" s="245"/>
      <c r="G83" s="211"/>
      <c r="H83" s="274"/>
      <c r="I83" s="274"/>
      <c r="J83" s="274"/>
      <c r="K83" s="274"/>
      <c r="L83" s="274"/>
      <c r="M83" s="274"/>
      <c r="N83" s="274"/>
      <c r="O83" s="274"/>
      <c r="P83" s="274"/>
      <c r="Q83" s="274"/>
      <c r="R83" s="274"/>
      <c r="S83" s="274"/>
      <c r="T83" s="275"/>
    </row>
    <row r="84" spans="1:20" ht="14.25" customHeight="1" x14ac:dyDescent="0.2">
      <c r="A84" s="161"/>
      <c r="B84" s="271">
        <f t="shared" si="4"/>
        <v>45733</v>
      </c>
      <c r="C84" s="205">
        <f t="shared" si="3"/>
        <v>45733</v>
      </c>
      <c r="D84" s="205"/>
      <c r="E84" s="223">
        <v>45733</v>
      </c>
      <c r="F84" s="221">
        <v>12</v>
      </c>
      <c r="G84" s="207"/>
      <c r="H84" s="213"/>
      <c r="I84" s="213"/>
      <c r="J84" s="213"/>
      <c r="K84" s="213"/>
      <c r="L84" s="213"/>
      <c r="M84" s="213"/>
      <c r="N84" s="213"/>
      <c r="O84" s="213"/>
      <c r="P84" s="213"/>
      <c r="Q84" s="213"/>
      <c r="R84" s="213"/>
      <c r="S84" s="213"/>
      <c r="T84" s="270"/>
    </row>
    <row r="85" spans="1:20" ht="14.25" customHeight="1" x14ac:dyDescent="0.2">
      <c r="A85" s="161"/>
      <c r="B85" s="271">
        <f t="shared" si="4"/>
        <v>45734</v>
      </c>
      <c r="C85" s="205">
        <f t="shared" si="3"/>
        <v>45734</v>
      </c>
      <c r="D85" s="205"/>
      <c r="E85" s="223">
        <v>45734</v>
      </c>
      <c r="F85" s="222"/>
      <c r="G85" s="207"/>
      <c r="H85" s="207"/>
      <c r="I85" s="207"/>
      <c r="J85" s="207"/>
      <c r="K85" s="207"/>
      <c r="L85" s="207"/>
      <c r="M85" s="207"/>
      <c r="N85" s="207"/>
      <c r="O85" s="207"/>
      <c r="P85" s="207"/>
      <c r="Q85" s="207"/>
      <c r="R85" s="207"/>
      <c r="S85" s="207"/>
      <c r="T85" s="272"/>
    </row>
    <row r="86" spans="1:20" ht="14.25" customHeight="1" x14ac:dyDescent="0.2">
      <c r="A86" s="161"/>
      <c r="B86" s="271">
        <f t="shared" si="4"/>
        <v>45735</v>
      </c>
      <c r="C86" s="205">
        <f t="shared" si="3"/>
        <v>45735</v>
      </c>
      <c r="D86" s="205"/>
      <c r="E86" s="223">
        <v>45735</v>
      </c>
      <c r="F86" s="214"/>
      <c r="G86" s="207"/>
      <c r="H86" s="207"/>
      <c r="I86" s="207"/>
      <c r="J86" s="207"/>
      <c r="K86" s="207"/>
      <c r="L86" s="207"/>
      <c r="M86" s="207"/>
      <c r="N86" s="207"/>
      <c r="O86" s="207"/>
      <c r="P86" s="207"/>
      <c r="Q86" s="207"/>
      <c r="R86" s="207"/>
      <c r="S86" s="207"/>
      <c r="T86" s="272"/>
    </row>
    <row r="87" spans="1:20" ht="14.25" customHeight="1" x14ac:dyDescent="0.2">
      <c r="A87" s="161"/>
      <c r="B87" s="271">
        <f t="shared" si="4"/>
        <v>45736</v>
      </c>
      <c r="C87" s="205">
        <f t="shared" si="3"/>
        <v>45736</v>
      </c>
      <c r="D87" s="205"/>
      <c r="E87" s="223">
        <v>45736</v>
      </c>
      <c r="F87" s="214"/>
      <c r="G87" s="207" t="s">
        <v>83</v>
      </c>
      <c r="H87" s="207"/>
      <c r="I87" s="207"/>
      <c r="J87" s="207"/>
      <c r="K87" s="207"/>
      <c r="L87" s="207"/>
      <c r="M87" s="207"/>
      <c r="N87" s="207"/>
      <c r="O87" s="207"/>
      <c r="P87" s="207"/>
      <c r="Q87" s="207"/>
      <c r="R87" s="207"/>
      <c r="S87" s="207"/>
      <c r="T87" s="272"/>
    </row>
    <row r="88" spans="1:20" ht="14.25" customHeight="1" x14ac:dyDescent="0.2">
      <c r="A88" s="161"/>
      <c r="B88" s="271">
        <f t="shared" si="4"/>
        <v>45737</v>
      </c>
      <c r="C88" s="205">
        <f t="shared" si="3"/>
        <v>45737</v>
      </c>
      <c r="D88" s="205"/>
      <c r="E88" s="223">
        <v>45737</v>
      </c>
      <c r="F88" s="221"/>
      <c r="G88" s="207"/>
      <c r="H88" s="207"/>
      <c r="I88" s="207"/>
      <c r="J88" s="207"/>
      <c r="K88" s="207"/>
      <c r="L88" s="207"/>
      <c r="M88" s="207"/>
      <c r="N88" s="207"/>
      <c r="O88" s="207"/>
      <c r="P88" s="207"/>
      <c r="Q88" s="207"/>
      <c r="R88" s="207"/>
      <c r="S88" s="207"/>
      <c r="T88" s="272"/>
    </row>
    <row r="89" spans="1:20" ht="14.25" customHeight="1" x14ac:dyDescent="0.2">
      <c r="A89" s="161"/>
      <c r="B89" s="271">
        <f t="shared" si="4"/>
        <v>45738</v>
      </c>
      <c r="C89" s="205">
        <f t="shared" si="3"/>
        <v>45738</v>
      </c>
      <c r="D89" s="205"/>
      <c r="E89" s="223">
        <v>45738</v>
      </c>
      <c r="F89" s="221"/>
      <c r="G89" s="207"/>
      <c r="H89" s="207"/>
      <c r="I89" s="207"/>
      <c r="J89" s="207"/>
      <c r="K89" s="207"/>
      <c r="L89" s="207"/>
      <c r="M89" s="207"/>
      <c r="N89" s="207"/>
      <c r="O89" s="207"/>
      <c r="P89" s="207"/>
      <c r="Q89" s="207"/>
      <c r="R89" s="207"/>
      <c r="S89" s="207"/>
      <c r="T89" s="272"/>
    </row>
    <row r="90" spans="1:20" ht="14.25" customHeight="1" x14ac:dyDescent="0.2">
      <c r="A90" s="161"/>
      <c r="B90" s="267">
        <f t="shared" si="4"/>
        <v>45739</v>
      </c>
      <c r="C90" s="208">
        <f t="shared" si="3"/>
        <v>45739</v>
      </c>
      <c r="D90" s="208"/>
      <c r="E90" s="209">
        <v>45739</v>
      </c>
      <c r="F90" s="250"/>
      <c r="G90" s="211"/>
      <c r="H90" s="274"/>
      <c r="I90" s="274"/>
      <c r="J90" s="274"/>
      <c r="K90" s="274"/>
      <c r="L90" s="274"/>
      <c r="M90" s="274"/>
      <c r="N90" s="274"/>
      <c r="O90" s="274"/>
      <c r="P90" s="274"/>
      <c r="Q90" s="274"/>
      <c r="R90" s="274"/>
      <c r="S90" s="274"/>
      <c r="T90" s="275"/>
    </row>
    <row r="91" spans="1:20" ht="14.25" customHeight="1" x14ac:dyDescent="0.2">
      <c r="A91" s="161"/>
      <c r="B91" s="271">
        <f t="shared" si="4"/>
        <v>45740</v>
      </c>
      <c r="C91" s="205">
        <f t="shared" si="3"/>
        <v>45740</v>
      </c>
      <c r="D91" s="205"/>
      <c r="E91" s="223">
        <v>45740</v>
      </c>
      <c r="F91" s="214">
        <v>13</v>
      </c>
      <c r="G91" s="207"/>
      <c r="H91" s="213"/>
      <c r="I91" s="213"/>
      <c r="J91" s="213"/>
      <c r="K91" s="213"/>
      <c r="L91" s="213"/>
      <c r="M91" s="213"/>
      <c r="N91" s="213"/>
      <c r="O91" s="213"/>
      <c r="P91" s="213"/>
      <c r="Q91" s="213"/>
      <c r="R91" s="213"/>
      <c r="S91" s="213"/>
      <c r="T91" s="270"/>
    </row>
    <row r="92" spans="1:20" ht="14.25" customHeight="1" x14ac:dyDescent="0.2">
      <c r="A92" s="161"/>
      <c r="B92" s="271">
        <f t="shared" si="4"/>
        <v>45741</v>
      </c>
      <c r="C92" s="205">
        <f t="shared" si="3"/>
        <v>45741</v>
      </c>
      <c r="D92" s="205"/>
      <c r="E92" s="223">
        <v>45741</v>
      </c>
      <c r="F92" s="206"/>
      <c r="G92" s="207"/>
      <c r="H92" s="207"/>
      <c r="I92" s="207"/>
      <c r="J92" s="207"/>
      <c r="K92" s="207"/>
      <c r="L92" s="207"/>
      <c r="M92" s="207"/>
      <c r="N92" s="207"/>
      <c r="O92" s="207"/>
      <c r="P92" s="207"/>
      <c r="Q92" s="207"/>
      <c r="R92" s="207"/>
      <c r="S92" s="207"/>
      <c r="T92" s="272"/>
    </row>
    <row r="93" spans="1:20" ht="14.25" customHeight="1" x14ac:dyDescent="0.2">
      <c r="A93" s="161"/>
      <c r="B93" s="271">
        <f t="shared" si="4"/>
        <v>45742</v>
      </c>
      <c r="C93" s="205">
        <f t="shared" si="3"/>
        <v>45742</v>
      </c>
      <c r="D93" s="205"/>
      <c r="E93" s="223">
        <v>45742</v>
      </c>
      <c r="F93" s="214"/>
      <c r="G93" s="207"/>
      <c r="H93" s="207"/>
      <c r="I93" s="207"/>
      <c r="J93" s="207"/>
      <c r="K93" s="207"/>
      <c r="L93" s="207"/>
      <c r="M93" s="207"/>
      <c r="N93" s="207"/>
      <c r="O93" s="207"/>
      <c r="P93" s="207"/>
      <c r="Q93" s="207"/>
      <c r="R93" s="207"/>
      <c r="S93" s="207"/>
      <c r="T93" s="272"/>
    </row>
    <row r="94" spans="1:20" ht="14.25" customHeight="1" x14ac:dyDescent="0.2">
      <c r="A94" s="161"/>
      <c r="B94" s="271">
        <f t="shared" si="4"/>
        <v>45743</v>
      </c>
      <c r="C94" s="205">
        <f t="shared" si="3"/>
        <v>45743</v>
      </c>
      <c r="D94" s="205"/>
      <c r="E94" s="223">
        <v>45743</v>
      </c>
      <c r="F94" s="214"/>
      <c r="G94" s="207"/>
      <c r="H94" s="207"/>
      <c r="I94" s="207"/>
      <c r="J94" s="207"/>
      <c r="K94" s="207"/>
      <c r="L94" s="207"/>
      <c r="M94" s="207"/>
      <c r="N94" s="207"/>
      <c r="O94" s="207"/>
      <c r="P94" s="207"/>
      <c r="Q94" s="207"/>
      <c r="R94" s="207"/>
      <c r="S94" s="207"/>
      <c r="T94" s="272"/>
    </row>
    <row r="95" spans="1:20" ht="14.25" customHeight="1" x14ac:dyDescent="0.2">
      <c r="A95" s="161"/>
      <c r="B95" s="271">
        <f t="shared" si="4"/>
        <v>45744</v>
      </c>
      <c r="C95" s="205">
        <f t="shared" si="3"/>
        <v>45744</v>
      </c>
      <c r="D95" s="205"/>
      <c r="E95" s="223">
        <v>45744</v>
      </c>
      <c r="F95" s="214"/>
      <c r="G95" s="207"/>
      <c r="H95" s="207"/>
      <c r="I95" s="207"/>
      <c r="J95" s="207"/>
      <c r="K95" s="207"/>
      <c r="L95" s="207"/>
      <c r="M95" s="207"/>
      <c r="N95" s="207"/>
      <c r="O95" s="207"/>
      <c r="P95" s="207"/>
      <c r="Q95" s="207"/>
      <c r="R95" s="207"/>
      <c r="S95" s="207"/>
      <c r="T95" s="272"/>
    </row>
    <row r="96" spans="1:20" ht="14.25" customHeight="1" x14ac:dyDescent="0.2">
      <c r="A96" s="161"/>
      <c r="B96" s="271">
        <f t="shared" si="4"/>
        <v>45745</v>
      </c>
      <c r="C96" s="205">
        <f t="shared" si="3"/>
        <v>45745</v>
      </c>
      <c r="D96" s="205"/>
      <c r="E96" s="223">
        <v>45745</v>
      </c>
      <c r="F96" s="214"/>
      <c r="G96" s="207"/>
      <c r="H96" s="207"/>
      <c r="I96" s="207"/>
      <c r="J96" s="207"/>
      <c r="K96" s="207"/>
      <c r="L96" s="207"/>
      <c r="M96" s="207"/>
      <c r="N96" s="207"/>
      <c r="O96" s="207"/>
      <c r="P96" s="207"/>
      <c r="Q96" s="207"/>
      <c r="R96" s="207"/>
      <c r="S96" s="207"/>
      <c r="T96" s="272"/>
    </row>
    <row r="97" spans="1:20" ht="14.25" customHeight="1" x14ac:dyDescent="0.2">
      <c r="A97" s="161"/>
      <c r="B97" s="267">
        <f t="shared" si="4"/>
        <v>45746</v>
      </c>
      <c r="C97" s="208">
        <f t="shared" si="3"/>
        <v>45746</v>
      </c>
      <c r="D97" s="208"/>
      <c r="E97" s="209">
        <v>45746</v>
      </c>
      <c r="F97" s="250"/>
      <c r="G97" s="211"/>
      <c r="H97" s="211"/>
      <c r="I97" s="211"/>
      <c r="J97" s="211"/>
      <c r="K97" s="211"/>
      <c r="L97" s="211"/>
      <c r="M97" s="211"/>
      <c r="N97" s="211"/>
      <c r="O97" s="211"/>
      <c r="P97" s="211"/>
      <c r="Q97" s="211"/>
      <c r="R97" s="211"/>
      <c r="S97" s="211"/>
      <c r="T97" s="284"/>
    </row>
    <row r="98" spans="1:20" ht="14.25" customHeight="1" x14ac:dyDescent="0.2">
      <c r="A98" s="161"/>
      <c r="B98" s="268">
        <f t="shared" si="4"/>
        <v>45747</v>
      </c>
      <c r="C98" s="260">
        <f t="shared" si="3"/>
        <v>45747</v>
      </c>
      <c r="D98" s="260"/>
      <c r="E98" s="269">
        <v>45747</v>
      </c>
      <c r="F98" s="232">
        <v>14</v>
      </c>
      <c r="G98" s="213"/>
      <c r="H98" s="207"/>
      <c r="I98" s="207"/>
      <c r="J98" s="207"/>
      <c r="K98" s="207"/>
      <c r="L98" s="207"/>
      <c r="M98" s="207"/>
      <c r="N98" s="207"/>
      <c r="O98" s="207"/>
      <c r="P98" s="207"/>
      <c r="Q98" s="207"/>
      <c r="R98" s="207"/>
      <c r="S98" s="207"/>
      <c r="T98" s="272"/>
    </row>
    <row r="99" spans="1:20" ht="20.25" customHeight="1" x14ac:dyDescent="0.35">
      <c r="A99" s="161"/>
      <c r="B99" s="282"/>
      <c r="C99" s="224"/>
      <c r="D99" s="224"/>
      <c r="E99" s="225"/>
      <c r="F99" s="226"/>
      <c r="G99" s="227" t="s">
        <v>189</v>
      </c>
      <c r="H99" s="227"/>
      <c r="I99" s="227"/>
      <c r="J99" s="227"/>
      <c r="K99" s="227"/>
      <c r="L99" s="227"/>
      <c r="M99" s="227"/>
      <c r="N99" s="227"/>
      <c r="O99" s="227"/>
      <c r="P99" s="227"/>
      <c r="Q99" s="227"/>
      <c r="R99" s="227"/>
      <c r="S99" s="227"/>
      <c r="T99" s="283"/>
    </row>
    <row r="100" spans="1:20" ht="14.25" customHeight="1" x14ac:dyDescent="0.2">
      <c r="A100" s="161"/>
      <c r="B100" s="268">
        <f t="shared" si="4"/>
        <v>45748</v>
      </c>
      <c r="C100" s="205">
        <f t="shared" ref="C100:C129" si="5">E100</f>
        <v>45748</v>
      </c>
      <c r="D100" s="205"/>
      <c r="E100" s="223">
        <v>45748</v>
      </c>
      <c r="F100" s="212"/>
      <c r="G100" s="213"/>
      <c r="H100" s="213"/>
      <c r="I100" s="213"/>
      <c r="J100" s="213"/>
      <c r="K100" s="213"/>
      <c r="L100" s="213"/>
      <c r="M100" s="213"/>
      <c r="N100" s="213"/>
      <c r="O100" s="213"/>
      <c r="P100" s="213"/>
      <c r="Q100" s="213"/>
      <c r="R100" s="213"/>
      <c r="S100" s="213"/>
      <c r="T100" s="270"/>
    </row>
    <row r="101" spans="1:20" ht="14.25" customHeight="1" x14ac:dyDescent="0.2">
      <c r="A101" s="161"/>
      <c r="B101" s="271">
        <f t="shared" si="4"/>
        <v>45749</v>
      </c>
      <c r="C101" s="205">
        <f t="shared" si="5"/>
        <v>45749</v>
      </c>
      <c r="D101" s="205"/>
      <c r="E101" s="223">
        <v>45749</v>
      </c>
      <c r="F101" s="214"/>
      <c r="G101" s="207"/>
      <c r="H101" s="207"/>
      <c r="I101" s="207"/>
      <c r="J101" s="207"/>
      <c r="K101" s="207"/>
      <c r="L101" s="207"/>
      <c r="M101" s="207"/>
      <c r="N101" s="207"/>
      <c r="O101" s="207"/>
      <c r="P101" s="207"/>
      <c r="Q101" s="207"/>
      <c r="R101" s="207"/>
      <c r="S101" s="207"/>
      <c r="T101" s="272"/>
    </row>
    <row r="102" spans="1:20" ht="14.25" customHeight="1" x14ac:dyDescent="0.2">
      <c r="A102" s="161"/>
      <c r="B102" s="271">
        <f t="shared" si="4"/>
        <v>45750</v>
      </c>
      <c r="C102" s="205">
        <f t="shared" si="5"/>
        <v>45750</v>
      </c>
      <c r="D102" s="205"/>
      <c r="E102" s="223">
        <v>45750</v>
      </c>
      <c r="F102" s="214"/>
      <c r="G102" s="207"/>
      <c r="H102" s="207"/>
      <c r="I102" s="207"/>
      <c r="J102" s="207"/>
      <c r="K102" s="207"/>
      <c r="L102" s="207"/>
      <c r="M102" s="207"/>
      <c r="N102" s="207"/>
      <c r="O102" s="207"/>
      <c r="P102" s="207"/>
      <c r="Q102" s="207"/>
      <c r="R102" s="207"/>
      <c r="S102" s="207"/>
      <c r="T102" s="272"/>
    </row>
    <row r="103" spans="1:20" ht="14.25" customHeight="1" x14ac:dyDescent="0.2">
      <c r="A103" s="161"/>
      <c r="B103" s="271">
        <f t="shared" si="4"/>
        <v>45751</v>
      </c>
      <c r="C103" s="205">
        <f t="shared" si="5"/>
        <v>45751</v>
      </c>
      <c r="D103" s="205"/>
      <c r="E103" s="223">
        <v>45751</v>
      </c>
      <c r="F103" s="214"/>
      <c r="G103" s="207"/>
      <c r="H103" s="207"/>
      <c r="I103" s="207"/>
      <c r="J103" s="207"/>
      <c r="K103" s="207"/>
      <c r="L103" s="207"/>
      <c r="M103" s="207"/>
      <c r="N103" s="207"/>
      <c r="O103" s="207"/>
      <c r="P103" s="207"/>
      <c r="Q103" s="207"/>
      <c r="R103" s="207"/>
      <c r="S103" s="207"/>
      <c r="T103" s="272"/>
    </row>
    <row r="104" spans="1:20" ht="14.25" customHeight="1" x14ac:dyDescent="0.2">
      <c r="A104" s="161"/>
      <c r="B104" s="271">
        <f t="shared" si="4"/>
        <v>45752</v>
      </c>
      <c r="C104" s="205">
        <f t="shared" si="5"/>
        <v>45752</v>
      </c>
      <c r="D104" s="205"/>
      <c r="E104" s="223">
        <v>45752</v>
      </c>
      <c r="F104" s="214"/>
      <c r="G104" s="207"/>
      <c r="H104" s="207"/>
      <c r="I104" s="207"/>
      <c r="J104" s="207"/>
      <c r="K104" s="207"/>
      <c r="L104" s="207"/>
      <c r="M104" s="207"/>
      <c r="N104" s="207"/>
      <c r="O104" s="207"/>
      <c r="P104" s="207"/>
      <c r="Q104" s="207"/>
      <c r="R104" s="207"/>
      <c r="S104" s="207"/>
      <c r="T104" s="272"/>
    </row>
    <row r="105" spans="1:20" ht="14.25" customHeight="1" x14ac:dyDescent="0.2">
      <c r="A105" s="161"/>
      <c r="B105" s="267">
        <f t="shared" si="4"/>
        <v>45753</v>
      </c>
      <c r="C105" s="208">
        <f t="shared" si="5"/>
        <v>45753</v>
      </c>
      <c r="D105" s="208"/>
      <c r="E105" s="209">
        <v>45753</v>
      </c>
      <c r="F105" s="250"/>
      <c r="G105" s="274"/>
      <c r="H105" s="211"/>
      <c r="I105" s="211"/>
      <c r="J105" s="211"/>
      <c r="K105" s="211"/>
      <c r="L105" s="211"/>
      <c r="M105" s="211"/>
      <c r="N105" s="211"/>
      <c r="O105" s="211"/>
      <c r="P105" s="211"/>
      <c r="Q105" s="211"/>
      <c r="R105" s="211"/>
      <c r="S105" s="211"/>
      <c r="T105" s="284"/>
    </row>
    <row r="106" spans="1:20" ht="14.25" customHeight="1" x14ac:dyDescent="0.2">
      <c r="A106" s="161"/>
      <c r="B106" s="271">
        <f t="shared" si="4"/>
        <v>45754</v>
      </c>
      <c r="C106" s="205">
        <f t="shared" si="5"/>
        <v>45754</v>
      </c>
      <c r="D106" s="205"/>
      <c r="E106" s="223">
        <v>45754</v>
      </c>
      <c r="F106" s="214">
        <v>15</v>
      </c>
      <c r="G106" s="207"/>
      <c r="H106" s="207"/>
      <c r="I106" s="207"/>
      <c r="J106" s="207"/>
      <c r="K106" s="207"/>
      <c r="L106" s="207"/>
      <c r="M106" s="207"/>
      <c r="N106" s="207"/>
      <c r="O106" s="207"/>
      <c r="P106" s="207"/>
      <c r="Q106" s="207"/>
      <c r="R106" s="207"/>
      <c r="S106" s="207"/>
      <c r="T106" s="272"/>
    </row>
    <row r="107" spans="1:20" ht="14.25" customHeight="1" x14ac:dyDescent="0.2">
      <c r="A107" s="161"/>
      <c r="B107" s="271">
        <f t="shared" si="4"/>
        <v>45755</v>
      </c>
      <c r="C107" s="205">
        <f t="shared" si="5"/>
        <v>45755</v>
      </c>
      <c r="D107" s="205"/>
      <c r="E107" s="223">
        <v>45755</v>
      </c>
      <c r="F107" s="214"/>
      <c r="G107" s="207"/>
      <c r="H107" s="207"/>
      <c r="I107" s="207"/>
      <c r="J107" s="207"/>
      <c r="K107" s="207"/>
      <c r="L107" s="207"/>
      <c r="M107" s="207"/>
      <c r="N107" s="207"/>
      <c r="O107" s="207"/>
      <c r="P107" s="207"/>
      <c r="Q107" s="207"/>
      <c r="R107" s="207"/>
      <c r="S107" s="207"/>
      <c r="T107" s="272"/>
    </row>
    <row r="108" spans="1:20" ht="14.25" customHeight="1" x14ac:dyDescent="0.2">
      <c r="A108" s="161"/>
      <c r="B108" s="271">
        <f t="shared" si="4"/>
        <v>45756</v>
      </c>
      <c r="C108" s="205">
        <f t="shared" si="5"/>
        <v>45756</v>
      </c>
      <c r="D108" s="205"/>
      <c r="E108" s="223">
        <v>45756</v>
      </c>
      <c r="F108" s="214"/>
      <c r="G108" s="207"/>
      <c r="H108" s="207"/>
      <c r="I108" s="207"/>
      <c r="J108" s="207"/>
      <c r="K108" s="207"/>
      <c r="L108" s="207"/>
      <c r="M108" s="207"/>
      <c r="N108" s="207"/>
      <c r="O108" s="207"/>
      <c r="P108" s="207"/>
      <c r="Q108" s="207"/>
      <c r="R108" s="207"/>
      <c r="S108" s="207"/>
      <c r="T108" s="272"/>
    </row>
    <row r="109" spans="1:20" ht="14.25" customHeight="1" x14ac:dyDescent="0.2">
      <c r="A109" s="161"/>
      <c r="B109" s="271">
        <f t="shared" si="4"/>
        <v>45757</v>
      </c>
      <c r="C109" s="205">
        <f t="shared" si="5"/>
        <v>45757</v>
      </c>
      <c r="D109" s="205"/>
      <c r="E109" s="223">
        <v>45757</v>
      </c>
      <c r="F109" s="214"/>
      <c r="G109" s="207"/>
      <c r="H109" s="207"/>
      <c r="I109" s="207"/>
      <c r="J109" s="207"/>
      <c r="K109" s="207"/>
      <c r="L109" s="207"/>
      <c r="M109" s="207"/>
      <c r="N109" s="207"/>
      <c r="O109" s="207"/>
      <c r="P109" s="207"/>
      <c r="Q109" s="207"/>
      <c r="R109" s="207"/>
      <c r="S109" s="207"/>
      <c r="T109" s="272"/>
    </row>
    <row r="110" spans="1:20" ht="14.25" customHeight="1" x14ac:dyDescent="0.2">
      <c r="A110" s="161"/>
      <c r="B110" s="271">
        <f t="shared" si="4"/>
        <v>45758</v>
      </c>
      <c r="C110" s="205">
        <f t="shared" si="5"/>
        <v>45758</v>
      </c>
      <c r="D110" s="205"/>
      <c r="E110" s="223">
        <v>45758</v>
      </c>
      <c r="F110" s="214"/>
      <c r="G110" s="207"/>
      <c r="H110" s="207"/>
      <c r="I110" s="207"/>
      <c r="J110" s="207"/>
      <c r="K110" s="207"/>
      <c r="L110" s="207"/>
      <c r="M110" s="207"/>
      <c r="N110" s="207"/>
      <c r="O110" s="207"/>
      <c r="P110" s="207"/>
      <c r="Q110" s="207"/>
      <c r="R110" s="207"/>
      <c r="S110" s="207"/>
      <c r="T110" s="272"/>
    </row>
    <row r="111" spans="1:20" ht="14.25" customHeight="1" x14ac:dyDescent="0.2">
      <c r="A111" s="161"/>
      <c r="B111" s="271">
        <f t="shared" si="4"/>
        <v>45759</v>
      </c>
      <c r="C111" s="205">
        <f t="shared" si="5"/>
        <v>45759</v>
      </c>
      <c r="D111" s="205"/>
      <c r="E111" s="223">
        <v>45759</v>
      </c>
      <c r="F111" s="214"/>
      <c r="G111" s="207"/>
      <c r="H111" s="207"/>
      <c r="I111" s="207"/>
      <c r="J111" s="207"/>
      <c r="K111" s="207"/>
      <c r="L111" s="207"/>
      <c r="M111" s="207"/>
      <c r="N111" s="207"/>
      <c r="O111" s="207"/>
      <c r="P111" s="207"/>
      <c r="Q111" s="207"/>
      <c r="R111" s="207"/>
      <c r="S111" s="207"/>
      <c r="T111" s="272"/>
    </row>
    <row r="112" spans="1:20" ht="14.25" customHeight="1" x14ac:dyDescent="0.2">
      <c r="A112" s="161"/>
      <c r="B112" s="267">
        <f t="shared" si="4"/>
        <v>45760</v>
      </c>
      <c r="C112" s="208">
        <f t="shared" si="5"/>
        <v>45760</v>
      </c>
      <c r="D112" s="208"/>
      <c r="E112" s="209">
        <v>45760</v>
      </c>
      <c r="F112" s="250"/>
      <c r="G112" s="274"/>
      <c r="H112" s="211"/>
      <c r="I112" s="211"/>
      <c r="J112" s="211"/>
      <c r="K112" s="211"/>
      <c r="L112" s="211"/>
      <c r="M112" s="211"/>
      <c r="N112" s="211"/>
      <c r="O112" s="211"/>
      <c r="P112" s="211"/>
      <c r="Q112" s="211"/>
      <c r="R112" s="211"/>
      <c r="S112" s="211"/>
      <c r="T112" s="284"/>
    </row>
    <row r="113" spans="1:20" ht="14.25" customHeight="1" x14ac:dyDescent="0.2">
      <c r="A113" s="161"/>
      <c r="B113" s="271">
        <f t="shared" si="4"/>
        <v>45761</v>
      </c>
      <c r="C113" s="205">
        <f t="shared" si="5"/>
        <v>45761</v>
      </c>
      <c r="D113" s="205"/>
      <c r="E113" s="223">
        <v>45761</v>
      </c>
      <c r="F113" s="212">
        <v>16</v>
      </c>
      <c r="G113" s="213"/>
      <c r="H113" s="207"/>
      <c r="I113" s="207"/>
      <c r="J113" s="207"/>
      <c r="K113" s="207"/>
      <c r="L113" s="207"/>
      <c r="M113" s="207"/>
      <c r="N113" s="207"/>
      <c r="O113" s="207"/>
      <c r="P113" s="207"/>
      <c r="Q113" s="207"/>
      <c r="R113" s="207"/>
      <c r="S113" s="207"/>
      <c r="T113" s="272"/>
    </row>
    <row r="114" spans="1:20" ht="14.25" customHeight="1" x14ac:dyDescent="0.2">
      <c r="A114" s="161"/>
      <c r="B114" s="271">
        <f t="shared" si="4"/>
        <v>45762</v>
      </c>
      <c r="C114" s="205">
        <f t="shared" si="5"/>
        <v>45762</v>
      </c>
      <c r="D114" s="205"/>
      <c r="E114" s="223">
        <v>45762</v>
      </c>
      <c r="F114" s="214"/>
      <c r="G114" s="207"/>
      <c r="H114" s="207"/>
      <c r="I114" s="207"/>
      <c r="J114" s="207"/>
      <c r="K114" s="207"/>
      <c r="L114" s="207"/>
      <c r="M114" s="207"/>
      <c r="N114" s="207"/>
      <c r="O114" s="207"/>
      <c r="P114" s="207"/>
      <c r="Q114" s="207"/>
      <c r="R114" s="207"/>
      <c r="S114" s="207"/>
      <c r="T114" s="272"/>
    </row>
    <row r="115" spans="1:20" ht="14.25" customHeight="1" x14ac:dyDescent="0.2">
      <c r="A115" s="161"/>
      <c r="B115" s="271">
        <f t="shared" si="4"/>
        <v>45763</v>
      </c>
      <c r="C115" s="205">
        <f t="shared" si="5"/>
        <v>45763</v>
      </c>
      <c r="D115" s="205"/>
      <c r="E115" s="223">
        <v>45763</v>
      </c>
      <c r="F115" s="206"/>
      <c r="G115" s="207"/>
      <c r="H115" s="207"/>
      <c r="I115" s="207"/>
      <c r="J115" s="207"/>
      <c r="K115" s="207"/>
      <c r="L115" s="207"/>
      <c r="M115" s="207"/>
      <c r="N115" s="207"/>
      <c r="O115" s="207"/>
      <c r="P115" s="207"/>
      <c r="Q115" s="207"/>
      <c r="R115" s="207"/>
      <c r="S115" s="207"/>
      <c r="T115" s="272"/>
    </row>
    <row r="116" spans="1:20" ht="14.25" customHeight="1" x14ac:dyDescent="0.2">
      <c r="A116" s="161"/>
      <c r="B116" s="271">
        <f t="shared" si="4"/>
        <v>45764</v>
      </c>
      <c r="C116" s="205">
        <f t="shared" si="5"/>
        <v>45764</v>
      </c>
      <c r="D116" s="205"/>
      <c r="E116" s="223">
        <v>45764</v>
      </c>
      <c r="F116" s="206"/>
      <c r="G116" s="207"/>
      <c r="H116" s="207"/>
      <c r="I116" s="207"/>
      <c r="J116" s="207"/>
      <c r="K116" s="207"/>
      <c r="L116" s="207"/>
      <c r="M116" s="207"/>
      <c r="N116" s="207"/>
      <c r="O116" s="207"/>
      <c r="P116" s="207"/>
      <c r="Q116" s="207"/>
      <c r="R116" s="207"/>
      <c r="S116" s="207"/>
      <c r="T116" s="272"/>
    </row>
    <row r="117" spans="1:20" ht="14.25" customHeight="1" x14ac:dyDescent="0.2">
      <c r="A117" s="161"/>
      <c r="B117" s="273">
        <f t="shared" si="4"/>
        <v>45765</v>
      </c>
      <c r="C117" s="201">
        <f t="shared" si="5"/>
        <v>45765</v>
      </c>
      <c r="D117" s="201"/>
      <c r="E117" s="202">
        <v>45765</v>
      </c>
      <c r="F117" s="320"/>
      <c r="G117" s="229" t="s">
        <v>84</v>
      </c>
      <c r="H117" s="229"/>
      <c r="I117" s="229"/>
      <c r="J117" s="229"/>
      <c r="K117" s="229"/>
      <c r="L117" s="229"/>
      <c r="M117" s="229"/>
      <c r="N117" s="229"/>
      <c r="O117" s="229"/>
      <c r="P117" s="229"/>
      <c r="Q117" s="229"/>
      <c r="R117" s="229"/>
      <c r="S117" s="229"/>
      <c r="T117" s="285"/>
    </row>
    <row r="118" spans="1:20" ht="14.25" customHeight="1" x14ac:dyDescent="0.2">
      <c r="A118" s="161"/>
      <c r="B118" s="271">
        <f t="shared" si="4"/>
        <v>45766</v>
      </c>
      <c r="C118" s="205">
        <f t="shared" si="5"/>
        <v>45766</v>
      </c>
      <c r="D118" s="205"/>
      <c r="E118" s="223">
        <v>45766</v>
      </c>
      <c r="F118" s="214"/>
      <c r="G118" s="207"/>
      <c r="H118" s="207"/>
      <c r="I118" s="207"/>
      <c r="J118" s="207"/>
      <c r="K118" s="207"/>
      <c r="L118" s="207"/>
      <c r="M118" s="207"/>
      <c r="N118" s="207"/>
      <c r="O118" s="207"/>
      <c r="P118" s="207"/>
      <c r="Q118" s="207"/>
      <c r="R118" s="207"/>
      <c r="S118" s="207"/>
      <c r="T118" s="272"/>
    </row>
    <row r="119" spans="1:20" ht="14.25" customHeight="1" x14ac:dyDescent="0.2">
      <c r="A119" s="161"/>
      <c r="B119" s="267">
        <f t="shared" si="4"/>
        <v>45767</v>
      </c>
      <c r="C119" s="208">
        <f t="shared" si="5"/>
        <v>45767</v>
      </c>
      <c r="D119" s="208"/>
      <c r="E119" s="209">
        <v>45767</v>
      </c>
      <c r="F119" s="250"/>
      <c r="G119" s="274" t="s">
        <v>85</v>
      </c>
      <c r="H119" s="211"/>
      <c r="I119" s="211"/>
      <c r="J119" s="211"/>
      <c r="K119" s="211"/>
      <c r="L119" s="211"/>
      <c r="M119" s="211"/>
      <c r="N119" s="211"/>
      <c r="O119" s="211"/>
      <c r="P119" s="211"/>
      <c r="Q119" s="211"/>
      <c r="R119" s="211"/>
      <c r="S119" s="211"/>
      <c r="T119" s="284"/>
    </row>
    <row r="120" spans="1:20" ht="14.25" customHeight="1" x14ac:dyDescent="0.2">
      <c r="A120" s="161"/>
      <c r="B120" s="273">
        <f t="shared" si="4"/>
        <v>45768</v>
      </c>
      <c r="C120" s="201">
        <f t="shared" si="5"/>
        <v>45768</v>
      </c>
      <c r="D120" s="201"/>
      <c r="E120" s="202">
        <v>45768</v>
      </c>
      <c r="F120" s="230">
        <v>17</v>
      </c>
      <c r="G120" s="231" t="s">
        <v>86</v>
      </c>
      <c r="H120" s="229"/>
      <c r="I120" s="229"/>
      <c r="J120" s="229"/>
      <c r="K120" s="229"/>
      <c r="L120" s="229"/>
      <c r="M120" s="229"/>
      <c r="N120" s="229"/>
      <c r="O120" s="229"/>
      <c r="P120" s="229"/>
      <c r="Q120" s="229"/>
      <c r="R120" s="229"/>
      <c r="S120" s="229"/>
      <c r="T120" s="285"/>
    </row>
    <row r="121" spans="1:20" ht="14.25" customHeight="1" x14ac:dyDescent="0.2">
      <c r="A121" s="161"/>
      <c r="B121" s="271">
        <f t="shared" si="4"/>
        <v>45769</v>
      </c>
      <c r="C121" s="205">
        <f t="shared" si="5"/>
        <v>45769</v>
      </c>
      <c r="D121" s="205"/>
      <c r="E121" s="223">
        <v>45769</v>
      </c>
      <c r="F121" s="214"/>
      <c r="G121" s="207"/>
      <c r="H121" s="207"/>
      <c r="I121" s="207"/>
      <c r="J121" s="207"/>
      <c r="K121" s="207"/>
      <c r="L121" s="207"/>
      <c r="M121" s="207"/>
      <c r="N121" s="207"/>
      <c r="O121" s="207"/>
      <c r="P121" s="207"/>
      <c r="Q121" s="207"/>
      <c r="R121" s="207"/>
      <c r="S121" s="207"/>
      <c r="T121" s="272"/>
    </row>
    <row r="122" spans="1:20" ht="14.25" customHeight="1" x14ac:dyDescent="0.2">
      <c r="A122" s="161"/>
      <c r="B122" s="271">
        <f t="shared" si="4"/>
        <v>45770</v>
      </c>
      <c r="C122" s="205">
        <f t="shared" si="5"/>
        <v>45770</v>
      </c>
      <c r="D122" s="205"/>
      <c r="E122" s="223">
        <v>45770</v>
      </c>
      <c r="F122" s="206"/>
      <c r="G122" s="207"/>
      <c r="H122" s="207"/>
      <c r="I122" s="207"/>
      <c r="J122" s="207"/>
      <c r="K122" s="207"/>
      <c r="L122" s="207"/>
      <c r="M122" s="207"/>
      <c r="N122" s="207"/>
      <c r="O122" s="207"/>
      <c r="P122" s="207"/>
      <c r="Q122" s="207"/>
      <c r="R122" s="207"/>
      <c r="S122" s="207"/>
      <c r="T122" s="272"/>
    </row>
    <row r="123" spans="1:20" ht="14.25" customHeight="1" x14ac:dyDescent="0.2">
      <c r="A123" s="161"/>
      <c r="B123" s="271">
        <f t="shared" si="4"/>
        <v>45771</v>
      </c>
      <c r="C123" s="205">
        <f t="shared" si="5"/>
        <v>45771</v>
      </c>
      <c r="D123" s="205"/>
      <c r="E123" s="223">
        <v>45771</v>
      </c>
      <c r="F123" s="206"/>
      <c r="G123" s="207"/>
      <c r="H123" s="207"/>
      <c r="I123" s="207"/>
      <c r="J123" s="207"/>
      <c r="K123" s="207"/>
      <c r="L123" s="207"/>
      <c r="M123" s="207"/>
      <c r="N123" s="207"/>
      <c r="O123" s="207"/>
      <c r="P123" s="207"/>
      <c r="Q123" s="207"/>
      <c r="R123" s="207"/>
      <c r="S123" s="207"/>
      <c r="T123" s="272"/>
    </row>
    <row r="124" spans="1:20" ht="14.25" customHeight="1" x14ac:dyDescent="0.2">
      <c r="A124" s="161"/>
      <c r="B124" s="271">
        <f t="shared" si="4"/>
        <v>45772</v>
      </c>
      <c r="C124" s="205">
        <f t="shared" si="5"/>
        <v>45772</v>
      </c>
      <c r="D124" s="205"/>
      <c r="E124" s="223">
        <v>45772</v>
      </c>
      <c r="F124" s="206"/>
      <c r="G124" s="207"/>
      <c r="H124" s="207"/>
      <c r="I124" s="207"/>
      <c r="J124" s="207"/>
      <c r="K124" s="207"/>
      <c r="L124" s="207"/>
      <c r="M124" s="207"/>
      <c r="N124" s="207"/>
      <c r="O124" s="207"/>
      <c r="P124" s="207"/>
      <c r="Q124" s="207"/>
      <c r="R124" s="207"/>
      <c r="S124" s="207"/>
      <c r="T124" s="272"/>
    </row>
    <row r="125" spans="1:20" ht="14.25" customHeight="1" x14ac:dyDescent="0.2">
      <c r="A125" s="161"/>
      <c r="B125" s="271">
        <f t="shared" si="4"/>
        <v>45773</v>
      </c>
      <c r="C125" s="205">
        <f t="shared" si="5"/>
        <v>45773</v>
      </c>
      <c r="D125" s="205"/>
      <c r="E125" s="223">
        <v>45773</v>
      </c>
      <c r="F125" s="214"/>
      <c r="G125" s="207"/>
      <c r="H125" s="207"/>
      <c r="I125" s="207"/>
      <c r="J125" s="207"/>
      <c r="K125" s="207"/>
      <c r="L125" s="207"/>
      <c r="M125" s="207"/>
      <c r="N125" s="207"/>
      <c r="O125" s="207"/>
      <c r="P125" s="207"/>
      <c r="Q125" s="207"/>
      <c r="R125" s="207"/>
      <c r="S125" s="207"/>
      <c r="T125" s="272"/>
    </row>
    <row r="126" spans="1:20" ht="14.25" customHeight="1" x14ac:dyDescent="0.2">
      <c r="A126" s="161"/>
      <c r="B126" s="267">
        <f t="shared" si="4"/>
        <v>45774</v>
      </c>
      <c r="C126" s="208">
        <f t="shared" si="5"/>
        <v>45774</v>
      </c>
      <c r="D126" s="208"/>
      <c r="E126" s="209">
        <v>45774</v>
      </c>
      <c r="F126" s="250"/>
      <c r="G126" s="274"/>
      <c r="H126" s="211"/>
      <c r="I126" s="211"/>
      <c r="J126" s="211"/>
      <c r="K126" s="211"/>
      <c r="L126" s="211"/>
      <c r="M126" s="211"/>
      <c r="N126" s="211"/>
      <c r="O126" s="211"/>
      <c r="P126" s="211"/>
      <c r="Q126" s="211"/>
      <c r="R126" s="211"/>
      <c r="S126" s="211"/>
      <c r="T126" s="284"/>
    </row>
    <row r="127" spans="1:20" ht="14.25" customHeight="1" x14ac:dyDescent="0.2">
      <c r="A127" s="161"/>
      <c r="B127" s="271">
        <f t="shared" si="4"/>
        <v>45775</v>
      </c>
      <c r="C127" s="205">
        <f t="shared" si="5"/>
        <v>45775</v>
      </c>
      <c r="D127" s="205"/>
      <c r="E127" s="223">
        <v>45775</v>
      </c>
      <c r="F127" s="212">
        <v>18</v>
      </c>
      <c r="G127" s="213"/>
      <c r="H127" s="207"/>
      <c r="I127" s="207"/>
      <c r="J127" s="207"/>
      <c r="K127" s="207"/>
      <c r="L127" s="207"/>
      <c r="M127" s="207"/>
      <c r="N127" s="207"/>
      <c r="O127" s="207"/>
      <c r="P127" s="207"/>
      <c r="Q127" s="207"/>
      <c r="R127" s="207"/>
      <c r="S127" s="207"/>
      <c r="T127" s="272"/>
    </row>
    <row r="128" spans="1:20" ht="14.25" customHeight="1" x14ac:dyDescent="0.2">
      <c r="A128" s="161"/>
      <c r="B128" s="271">
        <f t="shared" si="4"/>
        <v>45776</v>
      </c>
      <c r="C128" s="205">
        <f t="shared" si="5"/>
        <v>45776</v>
      </c>
      <c r="D128" s="205"/>
      <c r="E128" s="223">
        <v>45776</v>
      </c>
      <c r="F128" s="214"/>
      <c r="G128" s="207"/>
      <c r="H128" s="207"/>
      <c r="I128" s="207"/>
      <c r="J128" s="207"/>
      <c r="K128" s="207"/>
      <c r="L128" s="207"/>
      <c r="M128" s="207"/>
      <c r="N128" s="207"/>
      <c r="O128" s="207"/>
      <c r="P128" s="207"/>
      <c r="Q128" s="207"/>
      <c r="R128" s="207"/>
      <c r="S128" s="207"/>
      <c r="T128" s="343"/>
    </row>
    <row r="129" spans="1:20" ht="14.25" customHeight="1" x14ac:dyDescent="0.2">
      <c r="A129" s="161"/>
      <c r="B129" s="271">
        <f t="shared" si="4"/>
        <v>45777</v>
      </c>
      <c r="C129" s="205">
        <f t="shared" si="5"/>
        <v>45777</v>
      </c>
      <c r="D129" s="205"/>
      <c r="E129" s="223">
        <v>45777</v>
      </c>
      <c r="F129" s="214"/>
      <c r="G129" s="207"/>
      <c r="H129" s="207"/>
      <c r="I129" s="207"/>
      <c r="J129" s="207"/>
      <c r="K129" s="207"/>
      <c r="L129" s="207"/>
      <c r="M129" s="207"/>
      <c r="N129" s="207"/>
      <c r="O129" s="207"/>
      <c r="P129" s="207"/>
      <c r="Q129" s="207"/>
      <c r="R129" s="207"/>
      <c r="S129" s="207"/>
      <c r="T129" s="272"/>
    </row>
    <row r="130" spans="1:20" ht="20.25" customHeight="1" x14ac:dyDescent="0.35">
      <c r="A130" s="161"/>
      <c r="B130" s="287"/>
      <c r="C130" s="233"/>
      <c r="D130" s="233"/>
      <c r="E130" s="234"/>
      <c r="F130" s="235"/>
      <c r="G130" s="236" t="s">
        <v>190</v>
      </c>
      <c r="H130" s="236"/>
      <c r="I130" s="236"/>
      <c r="J130" s="236"/>
      <c r="K130" s="236"/>
      <c r="L130" s="236"/>
      <c r="M130" s="236"/>
      <c r="N130" s="236"/>
      <c r="O130" s="236"/>
      <c r="P130" s="236"/>
      <c r="Q130" s="236"/>
      <c r="R130" s="236"/>
      <c r="S130" s="236"/>
      <c r="T130" s="288"/>
    </row>
    <row r="131" spans="1:20" ht="14.25" customHeight="1" x14ac:dyDescent="0.2">
      <c r="A131" s="161"/>
      <c r="B131" s="318">
        <f t="shared" si="4"/>
        <v>45778</v>
      </c>
      <c r="C131" s="293">
        <f t="shared" ref="C131:C161" si="6">E131</f>
        <v>45778</v>
      </c>
      <c r="D131" s="293"/>
      <c r="E131" s="294">
        <v>45778</v>
      </c>
      <c r="F131" s="203"/>
      <c r="G131" s="231" t="s">
        <v>87</v>
      </c>
      <c r="H131" s="204"/>
      <c r="I131" s="204"/>
      <c r="J131" s="204"/>
      <c r="K131" s="204"/>
      <c r="L131" s="204"/>
      <c r="M131" s="204"/>
      <c r="N131" s="204"/>
      <c r="O131" s="204"/>
      <c r="P131" s="204"/>
      <c r="Q131" s="204"/>
      <c r="R131" s="204"/>
      <c r="S131" s="204"/>
      <c r="T131" s="319"/>
    </row>
    <row r="132" spans="1:20" ht="14.25" customHeight="1" x14ac:dyDescent="0.2">
      <c r="A132" s="161"/>
      <c r="B132" s="271">
        <f t="shared" si="4"/>
        <v>45779</v>
      </c>
      <c r="C132" s="205">
        <f t="shared" si="6"/>
        <v>45779</v>
      </c>
      <c r="D132" s="205"/>
      <c r="E132" s="223">
        <v>45779</v>
      </c>
      <c r="F132" s="206"/>
      <c r="G132" s="207"/>
      <c r="H132" s="207"/>
      <c r="I132" s="207"/>
      <c r="J132" s="207"/>
      <c r="K132" s="207"/>
      <c r="L132" s="207"/>
      <c r="M132" s="207"/>
      <c r="N132" s="207"/>
      <c r="O132" s="207"/>
      <c r="P132" s="207"/>
      <c r="Q132" s="207"/>
      <c r="R132" s="207"/>
      <c r="S132" s="207"/>
      <c r="T132" s="272"/>
    </row>
    <row r="133" spans="1:20" ht="14.25" customHeight="1" x14ac:dyDescent="0.2">
      <c r="A133" s="161"/>
      <c r="B133" s="271">
        <f t="shared" si="4"/>
        <v>45780</v>
      </c>
      <c r="C133" s="205">
        <f t="shared" si="6"/>
        <v>45780</v>
      </c>
      <c r="D133" s="205"/>
      <c r="E133" s="223">
        <v>45780</v>
      </c>
      <c r="F133" s="214"/>
      <c r="G133" s="207"/>
      <c r="H133" s="207"/>
      <c r="I133" s="207"/>
      <c r="J133" s="207"/>
      <c r="K133" s="207"/>
      <c r="L133" s="207"/>
      <c r="M133" s="207"/>
      <c r="N133" s="207"/>
      <c r="O133" s="207"/>
      <c r="P133" s="207"/>
      <c r="Q133" s="207"/>
      <c r="R133" s="207"/>
      <c r="S133" s="207"/>
      <c r="T133" s="272"/>
    </row>
    <row r="134" spans="1:20" ht="14.25" customHeight="1" x14ac:dyDescent="0.2">
      <c r="A134" s="161"/>
      <c r="B134" s="267">
        <f t="shared" si="4"/>
        <v>45781</v>
      </c>
      <c r="C134" s="208">
        <f t="shared" si="6"/>
        <v>45781</v>
      </c>
      <c r="D134" s="208"/>
      <c r="E134" s="209">
        <v>45781</v>
      </c>
      <c r="F134" s="250"/>
      <c r="G134" s="274"/>
      <c r="H134" s="211"/>
      <c r="I134" s="211"/>
      <c r="J134" s="211"/>
      <c r="K134" s="211"/>
      <c r="L134" s="211"/>
      <c r="M134" s="211"/>
      <c r="N134" s="211"/>
      <c r="O134" s="211"/>
      <c r="P134" s="211"/>
      <c r="Q134" s="211"/>
      <c r="R134" s="211"/>
      <c r="S134" s="211"/>
      <c r="T134" s="284"/>
    </row>
    <row r="135" spans="1:20" ht="14.25" customHeight="1" x14ac:dyDescent="0.2">
      <c r="A135" s="161"/>
      <c r="B135" s="271">
        <f t="shared" ref="B135:B198" si="7">C135</f>
        <v>45782</v>
      </c>
      <c r="C135" s="205">
        <f t="shared" si="6"/>
        <v>45782</v>
      </c>
      <c r="D135" s="205"/>
      <c r="E135" s="223">
        <v>45782</v>
      </c>
      <c r="F135" s="206">
        <v>19</v>
      </c>
      <c r="G135" s="213"/>
      <c r="H135" s="207"/>
      <c r="I135" s="207"/>
      <c r="J135" s="207"/>
      <c r="K135" s="207"/>
      <c r="L135" s="207"/>
      <c r="M135" s="207"/>
      <c r="N135" s="207"/>
      <c r="O135" s="207"/>
      <c r="P135" s="207"/>
      <c r="Q135" s="207"/>
      <c r="R135" s="207"/>
      <c r="S135" s="207"/>
      <c r="T135" s="272"/>
    </row>
    <row r="136" spans="1:20" ht="14.25" customHeight="1" x14ac:dyDescent="0.2">
      <c r="A136" s="161"/>
      <c r="B136" s="271">
        <f t="shared" si="7"/>
        <v>45783</v>
      </c>
      <c r="C136" s="205">
        <f t="shared" si="6"/>
        <v>45783</v>
      </c>
      <c r="D136" s="205"/>
      <c r="E136" s="223">
        <v>45783</v>
      </c>
      <c r="F136" s="214"/>
      <c r="G136" s="207"/>
      <c r="H136" s="207"/>
      <c r="I136" s="207"/>
      <c r="J136" s="207"/>
      <c r="K136" s="207"/>
      <c r="L136" s="207"/>
      <c r="M136" s="207"/>
      <c r="N136" s="207"/>
      <c r="O136" s="207"/>
      <c r="P136" s="207"/>
      <c r="Q136" s="207"/>
      <c r="R136" s="207"/>
      <c r="S136" s="207"/>
      <c r="T136" s="272"/>
    </row>
    <row r="137" spans="1:20" ht="14.25" customHeight="1" x14ac:dyDescent="0.2">
      <c r="A137" s="161"/>
      <c r="B137" s="271">
        <f t="shared" si="7"/>
        <v>45784</v>
      </c>
      <c r="C137" s="205">
        <f t="shared" si="6"/>
        <v>45784</v>
      </c>
      <c r="D137" s="205"/>
      <c r="E137" s="223">
        <v>45784</v>
      </c>
      <c r="F137" s="214"/>
      <c r="G137" s="207"/>
      <c r="H137" s="207"/>
      <c r="I137" s="207"/>
      <c r="J137" s="207"/>
      <c r="K137" s="207"/>
      <c r="L137" s="207"/>
      <c r="M137" s="207"/>
      <c r="N137" s="207"/>
      <c r="O137" s="207"/>
      <c r="P137" s="207"/>
      <c r="Q137" s="207"/>
      <c r="R137" s="207"/>
      <c r="S137" s="207"/>
      <c r="T137" s="272"/>
    </row>
    <row r="138" spans="1:20" ht="14.25" customHeight="1" x14ac:dyDescent="0.2">
      <c r="A138" s="161"/>
      <c r="B138" s="271">
        <f t="shared" si="7"/>
        <v>45785</v>
      </c>
      <c r="C138" s="205">
        <f>E138</f>
        <v>45785</v>
      </c>
      <c r="D138" s="205"/>
      <c r="E138" s="223">
        <v>45785</v>
      </c>
      <c r="F138" s="214"/>
      <c r="G138" s="207"/>
      <c r="H138" s="207"/>
      <c r="I138" s="207"/>
      <c r="J138" s="207"/>
      <c r="K138" s="207"/>
      <c r="L138" s="207"/>
      <c r="M138" s="207"/>
      <c r="N138" s="207"/>
      <c r="O138" s="207"/>
      <c r="P138" s="207"/>
      <c r="Q138" s="207"/>
      <c r="R138" s="207"/>
      <c r="S138" s="207"/>
      <c r="T138" s="272"/>
    </row>
    <row r="139" spans="1:20" ht="14.25" customHeight="1" x14ac:dyDescent="0.2">
      <c r="A139" s="161"/>
      <c r="B139" s="271">
        <f t="shared" si="7"/>
        <v>45786</v>
      </c>
      <c r="C139" s="205">
        <f t="shared" si="6"/>
        <v>45786</v>
      </c>
      <c r="D139" s="205"/>
      <c r="E139" s="223">
        <v>45786</v>
      </c>
      <c r="F139" s="214"/>
      <c r="G139" s="207"/>
      <c r="H139" s="207"/>
      <c r="I139" s="207"/>
      <c r="J139" s="207"/>
      <c r="K139" s="207"/>
      <c r="L139" s="207"/>
      <c r="M139" s="207"/>
      <c r="N139" s="207"/>
      <c r="O139" s="207"/>
      <c r="P139" s="207"/>
      <c r="Q139" s="207"/>
      <c r="R139" s="207"/>
      <c r="S139" s="207"/>
      <c r="T139" s="272"/>
    </row>
    <row r="140" spans="1:20" ht="14.25" customHeight="1" x14ac:dyDescent="0.2">
      <c r="A140" s="161"/>
      <c r="B140" s="271">
        <f t="shared" si="7"/>
        <v>45787</v>
      </c>
      <c r="C140" s="205">
        <f t="shared" si="6"/>
        <v>45787</v>
      </c>
      <c r="D140" s="205"/>
      <c r="E140" s="223">
        <v>45787</v>
      </c>
      <c r="F140" s="214"/>
      <c r="G140" s="207"/>
      <c r="H140" s="207"/>
      <c r="I140" s="207"/>
      <c r="J140" s="207"/>
      <c r="K140" s="207"/>
      <c r="L140" s="207"/>
      <c r="M140" s="207"/>
      <c r="N140" s="207"/>
      <c r="O140" s="207"/>
      <c r="P140" s="207"/>
      <c r="Q140" s="207"/>
      <c r="R140" s="207"/>
      <c r="S140" s="207"/>
      <c r="T140" s="272"/>
    </row>
    <row r="141" spans="1:20" ht="14.25" customHeight="1" x14ac:dyDescent="0.2">
      <c r="A141" s="161"/>
      <c r="B141" s="267">
        <f t="shared" si="7"/>
        <v>45788</v>
      </c>
      <c r="C141" s="208">
        <f t="shared" si="6"/>
        <v>45788</v>
      </c>
      <c r="D141" s="208"/>
      <c r="E141" s="209">
        <v>45788</v>
      </c>
      <c r="F141" s="250"/>
      <c r="G141" s="274"/>
      <c r="H141" s="211"/>
      <c r="I141" s="211"/>
      <c r="J141" s="211"/>
      <c r="K141" s="211"/>
      <c r="L141" s="211"/>
      <c r="M141" s="211"/>
      <c r="N141" s="211"/>
      <c r="O141" s="211"/>
      <c r="P141" s="211"/>
      <c r="Q141" s="211"/>
      <c r="R141" s="211"/>
      <c r="S141" s="211"/>
      <c r="T141" s="284"/>
    </row>
    <row r="142" spans="1:20" ht="14.25" customHeight="1" x14ac:dyDescent="0.2">
      <c r="A142" s="161"/>
      <c r="B142" s="271">
        <f t="shared" si="7"/>
        <v>45789</v>
      </c>
      <c r="C142" s="205">
        <f t="shared" si="6"/>
        <v>45789</v>
      </c>
      <c r="D142" s="205"/>
      <c r="E142" s="223">
        <v>45789</v>
      </c>
      <c r="F142" s="206">
        <v>20</v>
      </c>
      <c r="G142" s="213"/>
      <c r="H142" s="207"/>
      <c r="I142" s="207"/>
      <c r="J142" s="207"/>
      <c r="K142" s="207"/>
      <c r="L142" s="207"/>
      <c r="M142" s="207"/>
      <c r="N142" s="207"/>
      <c r="O142" s="207"/>
      <c r="P142" s="207"/>
      <c r="Q142" s="207"/>
      <c r="R142" s="207"/>
      <c r="S142" s="207"/>
      <c r="T142" s="272"/>
    </row>
    <row r="143" spans="1:20" ht="14.25" customHeight="1" x14ac:dyDescent="0.2">
      <c r="A143" s="161"/>
      <c r="B143" s="271">
        <f t="shared" si="7"/>
        <v>45790</v>
      </c>
      <c r="C143" s="205">
        <f t="shared" si="6"/>
        <v>45790</v>
      </c>
      <c r="D143" s="205"/>
      <c r="E143" s="223">
        <v>45790</v>
      </c>
      <c r="F143" s="214"/>
      <c r="G143" s="207"/>
      <c r="H143" s="207"/>
      <c r="I143" s="207"/>
      <c r="J143" s="207"/>
      <c r="K143" s="207"/>
      <c r="L143" s="207"/>
      <c r="M143" s="207"/>
      <c r="N143" s="207"/>
      <c r="O143" s="207"/>
      <c r="P143" s="207"/>
      <c r="Q143" s="207"/>
      <c r="R143" s="207"/>
      <c r="S143" s="207"/>
      <c r="T143" s="272"/>
    </row>
    <row r="144" spans="1:20" ht="14.25" customHeight="1" x14ac:dyDescent="0.2">
      <c r="A144" s="161"/>
      <c r="B144" s="271">
        <f t="shared" si="7"/>
        <v>45791</v>
      </c>
      <c r="C144" s="205">
        <f>E144</f>
        <v>45791</v>
      </c>
      <c r="D144" s="205"/>
      <c r="E144" s="223">
        <v>45791</v>
      </c>
      <c r="F144" s="214"/>
      <c r="G144" s="207"/>
      <c r="H144" s="207"/>
      <c r="I144" s="207"/>
      <c r="J144" s="207"/>
      <c r="K144" s="207"/>
      <c r="L144" s="207"/>
      <c r="M144" s="207"/>
      <c r="N144" s="207"/>
      <c r="O144" s="207"/>
      <c r="P144" s="207"/>
      <c r="Q144" s="207"/>
      <c r="R144" s="207"/>
      <c r="S144" s="207"/>
      <c r="T144" s="272"/>
    </row>
    <row r="145" spans="1:20" ht="14.25" customHeight="1" x14ac:dyDescent="0.2">
      <c r="A145" s="161"/>
      <c r="B145" s="271">
        <f t="shared" si="7"/>
        <v>45792</v>
      </c>
      <c r="C145" s="205">
        <f t="shared" si="6"/>
        <v>45792</v>
      </c>
      <c r="D145" s="205"/>
      <c r="E145" s="223">
        <v>45792</v>
      </c>
      <c r="F145" s="214"/>
      <c r="G145" s="207"/>
      <c r="H145" s="207"/>
      <c r="I145" s="207"/>
      <c r="J145" s="207"/>
      <c r="K145" s="207"/>
      <c r="L145" s="207"/>
      <c r="M145" s="207"/>
      <c r="N145" s="207"/>
      <c r="O145" s="207"/>
      <c r="P145" s="207"/>
      <c r="Q145" s="207"/>
      <c r="R145" s="207"/>
      <c r="S145" s="207"/>
      <c r="T145" s="272"/>
    </row>
    <row r="146" spans="1:20" ht="14.25" customHeight="1" x14ac:dyDescent="0.2">
      <c r="A146" s="161"/>
      <c r="B146" s="271">
        <f t="shared" si="7"/>
        <v>45793</v>
      </c>
      <c r="C146" s="205">
        <f t="shared" si="6"/>
        <v>45793</v>
      </c>
      <c r="D146" s="205"/>
      <c r="E146" s="223">
        <v>45793</v>
      </c>
      <c r="F146" s="214"/>
      <c r="G146" s="207"/>
      <c r="H146" s="207"/>
      <c r="I146" s="207"/>
      <c r="J146" s="207"/>
      <c r="K146" s="207"/>
      <c r="L146" s="207"/>
      <c r="M146" s="207"/>
      <c r="N146" s="207"/>
      <c r="O146" s="207"/>
      <c r="P146" s="207"/>
      <c r="Q146" s="207"/>
      <c r="R146" s="207"/>
      <c r="S146" s="207"/>
      <c r="T146" s="272"/>
    </row>
    <row r="147" spans="1:20" ht="14.25" customHeight="1" x14ac:dyDescent="0.2">
      <c r="A147" s="161"/>
      <c r="B147" s="271">
        <f t="shared" si="7"/>
        <v>45794</v>
      </c>
      <c r="C147" s="205">
        <f t="shared" si="6"/>
        <v>45794</v>
      </c>
      <c r="D147" s="205"/>
      <c r="E147" s="223">
        <v>45794</v>
      </c>
      <c r="F147" s="214"/>
      <c r="G147" s="207"/>
      <c r="H147" s="207"/>
      <c r="I147" s="207"/>
      <c r="J147" s="207"/>
      <c r="K147" s="207"/>
      <c r="L147" s="207"/>
      <c r="M147" s="207"/>
      <c r="N147" s="207"/>
      <c r="O147" s="207"/>
      <c r="P147" s="207"/>
      <c r="Q147" s="207"/>
      <c r="R147" s="207"/>
      <c r="S147" s="207"/>
      <c r="T147" s="272"/>
    </row>
    <row r="148" spans="1:20" ht="14.25" customHeight="1" x14ac:dyDescent="0.2">
      <c r="A148" s="161"/>
      <c r="B148" s="267">
        <f t="shared" si="7"/>
        <v>45795</v>
      </c>
      <c r="C148" s="208">
        <f t="shared" si="6"/>
        <v>45795</v>
      </c>
      <c r="D148" s="208"/>
      <c r="E148" s="209">
        <v>45795</v>
      </c>
      <c r="F148" s="250"/>
      <c r="G148" s="274"/>
      <c r="H148" s="211"/>
      <c r="I148" s="211"/>
      <c r="J148" s="211"/>
      <c r="K148" s="211"/>
      <c r="L148" s="211"/>
      <c r="M148" s="211"/>
      <c r="N148" s="211"/>
      <c r="O148" s="211"/>
      <c r="P148" s="211"/>
      <c r="Q148" s="211"/>
      <c r="R148" s="211"/>
      <c r="S148" s="211"/>
      <c r="T148" s="284"/>
    </row>
    <row r="149" spans="1:20" ht="14.25" customHeight="1" x14ac:dyDescent="0.2">
      <c r="A149" s="161"/>
      <c r="B149" s="271">
        <f t="shared" si="7"/>
        <v>45796</v>
      </c>
      <c r="C149" s="205">
        <f t="shared" si="6"/>
        <v>45796</v>
      </c>
      <c r="D149" s="205"/>
      <c r="E149" s="223">
        <v>45796</v>
      </c>
      <c r="F149" s="206">
        <v>21</v>
      </c>
      <c r="G149" s="213"/>
      <c r="H149" s="207"/>
      <c r="I149" s="207"/>
      <c r="J149" s="207"/>
      <c r="K149" s="207"/>
      <c r="L149" s="207"/>
      <c r="M149" s="207"/>
      <c r="N149" s="207"/>
      <c r="O149" s="207"/>
      <c r="P149" s="207"/>
      <c r="Q149" s="207"/>
      <c r="R149" s="207"/>
      <c r="S149" s="207"/>
      <c r="T149" s="272"/>
    </row>
    <row r="150" spans="1:20" ht="14.25" customHeight="1" x14ac:dyDescent="0.2">
      <c r="A150" s="161"/>
      <c r="B150" s="271">
        <f t="shared" si="7"/>
        <v>45797</v>
      </c>
      <c r="C150" s="205">
        <f t="shared" si="6"/>
        <v>45797</v>
      </c>
      <c r="D150" s="205"/>
      <c r="E150" s="223">
        <v>45797</v>
      </c>
      <c r="F150" s="206"/>
      <c r="G150" s="207"/>
      <c r="H150" s="207"/>
      <c r="I150" s="207"/>
      <c r="J150" s="207"/>
      <c r="K150" s="207"/>
      <c r="L150" s="207"/>
      <c r="M150" s="207"/>
      <c r="N150" s="207"/>
      <c r="O150" s="207"/>
      <c r="P150" s="207"/>
      <c r="Q150" s="207"/>
      <c r="R150" s="207"/>
      <c r="S150" s="207"/>
      <c r="T150" s="272"/>
    </row>
    <row r="151" spans="1:20" ht="14.25" customHeight="1" x14ac:dyDescent="0.2">
      <c r="A151" s="161"/>
      <c r="B151" s="271">
        <f t="shared" si="7"/>
        <v>45798</v>
      </c>
      <c r="C151" s="205">
        <f t="shared" si="6"/>
        <v>45798</v>
      </c>
      <c r="D151" s="205"/>
      <c r="E151" s="223">
        <v>45798</v>
      </c>
      <c r="F151" s="206"/>
      <c r="G151" s="207"/>
      <c r="H151" s="207"/>
      <c r="I151" s="207"/>
      <c r="J151" s="207"/>
      <c r="K151" s="207"/>
      <c r="L151" s="207"/>
      <c r="M151" s="207"/>
      <c r="N151" s="207"/>
      <c r="O151" s="207"/>
      <c r="P151" s="207"/>
      <c r="Q151" s="207"/>
      <c r="R151" s="207"/>
      <c r="S151" s="207"/>
      <c r="T151" s="272"/>
    </row>
    <row r="152" spans="1:20" ht="14.25" customHeight="1" x14ac:dyDescent="0.2">
      <c r="A152" s="161"/>
      <c r="B152" s="271">
        <f t="shared" si="7"/>
        <v>45799</v>
      </c>
      <c r="C152" s="205">
        <f t="shared" si="6"/>
        <v>45799</v>
      </c>
      <c r="D152" s="205"/>
      <c r="E152" s="223">
        <v>45799</v>
      </c>
      <c r="F152" s="206"/>
      <c r="G152" s="207"/>
      <c r="H152" s="207"/>
      <c r="I152" s="207"/>
      <c r="J152" s="207"/>
      <c r="K152" s="207"/>
      <c r="L152" s="207"/>
      <c r="M152" s="207"/>
      <c r="N152" s="207"/>
      <c r="O152" s="207"/>
      <c r="P152" s="207"/>
      <c r="Q152" s="207"/>
      <c r="R152" s="207"/>
      <c r="S152" s="207"/>
      <c r="T152" s="272"/>
    </row>
    <row r="153" spans="1:20" ht="14.25" customHeight="1" x14ac:dyDescent="0.2">
      <c r="A153" s="161"/>
      <c r="B153" s="271">
        <f t="shared" si="7"/>
        <v>45800</v>
      </c>
      <c r="C153" s="205">
        <f t="shared" si="6"/>
        <v>45800</v>
      </c>
      <c r="D153" s="205"/>
      <c r="E153" s="223">
        <v>45800</v>
      </c>
      <c r="F153" s="214"/>
      <c r="G153" s="207"/>
      <c r="H153" s="207"/>
      <c r="I153" s="207"/>
      <c r="J153" s="207"/>
      <c r="K153" s="207"/>
      <c r="L153" s="207"/>
      <c r="M153" s="207"/>
      <c r="N153" s="207"/>
      <c r="O153" s="207"/>
      <c r="P153" s="207"/>
      <c r="Q153" s="207"/>
      <c r="R153" s="207"/>
      <c r="S153" s="207"/>
      <c r="T153" s="272"/>
    </row>
    <row r="154" spans="1:20" ht="14.25" customHeight="1" x14ac:dyDescent="0.2">
      <c r="A154" s="161"/>
      <c r="B154" s="271">
        <f t="shared" si="7"/>
        <v>45801</v>
      </c>
      <c r="C154" s="205">
        <f>E154</f>
        <v>45801</v>
      </c>
      <c r="D154" s="205"/>
      <c r="E154" s="223">
        <v>45801</v>
      </c>
      <c r="F154" s="214"/>
      <c r="G154" s="207"/>
      <c r="H154" s="207"/>
      <c r="I154" s="207"/>
      <c r="J154" s="207"/>
      <c r="K154" s="207"/>
      <c r="L154" s="207"/>
      <c r="M154" s="207"/>
      <c r="N154" s="207"/>
      <c r="O154" s="207"/>
      <c r="P154" s="207"/>
      <c r="Q154" s="207"/>
      <c r="R154" s="207"/>
      <c r="S154" s="207"/>
      <c r="T154" s="272"/>
    </row>
    <row r="155" spans="1:20" ht="14.25" customHeight="1" x14ac:dyDescent="0.2">
      <c r="A155" s="161"/>
      <c r="B155" s="267">
        <f t="shared" si="7"/>
        <v>45802</v>
      </c>
      <c r="C155" s="208">
        <f>E155</f>
        <v>45802</v>
      </c>
      <c r="D155" s="208"/>
      <c r="E155" s="209">
        <v>45802</v>
      </c>
      <c r="F155" s="250"/>
      <c r="G155" s="274"/>
      <c r="H155" s="211"/>
      <c r="I155" s="211"/>
      <c r="J155" s="211"/>
      <c r="K155" s="211"/>
      <c r="L155" s="211"/>
      <c r="M155" s="211"/>
      <c r="N155" s="211"/>
      <c r="O155" s="211"/>
      <c r="P155" s="211"/>
      <c r="Q155" s="211"/>
      <c r="R155" s="211"/>
      <c r="S155" s="211"/>
      <c r="T155" s="284"/>
    </row>
    <row r="156" spans="1:20" ht="14.25" customHeight="1" x14ac:dyDescent="0.2">
      <c r="A156" s="161"/>
      <c r="B156" s="271">
        <f t="shared" si="7"/>
        <v>45803</v>
      </c>
      <c r="C156" s="205">
        <f>E156</f>
        <v>45803</v>
      </c>
      <c r="D156" s="205"/>
      <c r="E156" s="223">
        <v>45803</v>
      </c>
      <c r="F156" s="206">
        <v>22</v>
      </c>
      <c r="G156" s="213"/>
      <c r="H156" s="207"/>
      <c r="I156" s="207"/>
      <c r="J156" s="207"/>
      <c r="K156" s="207"/>
      <c r="L156" s="207"/>
      <c r="M156" s="207"/>
      <c r="N156" s="207"/>
      <c r="O156" s="207"/>
      <c r="P156" s="207"/>
      <c r="Q156" s="207"/>
      <c r="R156" s="207"/>
      <c r="S156" s="207"/>
      <c r="T156" s="272"/>
    </row>
    <row r="157" spans="1:20" ht="14.25" customHeight="1" x14ac:dyDescent="0.2">
      <c r="A157" s="161"/>
      <c r="B157" s="271">
        <f t="shared" si="7"/>
        <v>45804</v>
      </c>
      <c r="C157" s="205">
        <f>E157</f>
        <v>45804</v>
      </c>
      <c r="D157" s="205"/>
      <c r="E157" s="223">
        <v>45804</v>
      </c>
      <c r="F157" s="206"/>
      <c r="G157" s="207"/>
      <c r="H157" s="207"/>
      <c r="I157" s="207"/>
      <c r="J157" s="207"/>
      <c r="K157" s="207"/>
      <c r="L157" s="207"/>
      <c r="M157" s="207"/>
      <c r="N157" s="207"/>
      <c r="O157" s="207"/>
      <c r="P157" s="207"/>
      <c r="Q157" s="207"/>
      <c r="R157" s="207"/>
      <c r="S157" s="207"/>
      <c r="T157" s="272"/>
    </row>
    <row r="158" spans="1:20" ht="14.25" customHeight="1" x14ac:dyDescent="0.2">
      <c r="A158" s="161"/>
      <c r="B158" s="271">
        <f t="shared" si="7"/>
        <v>45805</v>
      </c>
      <c r="C158" s="205">
        <f t="shared" si="6"/>
        <v>45805</v>
      </c>
      <c r="D158" s="205"/>
      <c r="E158" s="223">
        <v>45805</v>
      </c>
      <c r="F158" s="214"/>
      <c r="G158" s="207"/>
      <c r="H158" s="207"/>
      <c r="I158" s="207"/>
      <c r="J158" s="207"/>
      <c r="K158" s="207"/>
      <c r="L158" s="207"/>
      <c r="M158" s="207"/>
      <c r="N158" s="207"/>
      <c r="O158" s="207"/>
      <c r="P158" s="207"/>
      <c r="Q158" s="207"/>
      <c r="R158" s="207"/>
      <c r="S158" s="207"/>
      <c r="T158" s="272"/>
    </row>
    <row r="159" spans="1:20" ht="14.25" customHeight="1" x14ac:dyDescent="0.2">
      <c r="A159" s="161"/>
      <c r="B159" s="273">
        <f t="shared" si="7"/>
        <v>45806</v>
      </c>
      <c r="C159" s="201">
        <f t="shared" si="6"/>
        <v>45806</v>
      </c>
      <c r="D159" s="201"/>
      <c r="E159" s="202">
        <v>45806</v>
      </c>
      <c r="F159" s="237"/>
      <c r="G159" s="229" t="s">
        <v>88</v>
      </c>
      <c r="H159" s="229"/>
      <c r="I159" s="229"/>
      <c r="J159" s="229"/>
      <c r="K159" s="229"/>
      <c r="L159" s="229"/>
      <c r="M159" s="229"/>
      <c r="N159" s="229"/>
      <c r="O159" s="229"/>
      <c r="P159" s="229"/>
      <c r="Q159" s="229"/>
      <c r="R159" s="229"/>
      <c r="S159" s="229"/>
      <c r="T159" s="285"/>
    </row>
    <row r="160" spans="1:20" ht="14.25" customHeight="1" x14ac:dyDescent="0.2">
      <c r="A160" s="161"/>
      <c r="B160" s="271">
        <f t="shared" si="7"/>
        <v>45807</v>
      </c>
      <c r="C160" s="205">
        <f>E160</f>
        <v>45807</v>
      </c>
      <c r="D160" s="205"/>
      <c r="E160" s="223">
        <v>45807</v>
      </c>
      <c r="F160" s="206"/>
      <c r="G160" s="207"/>
      <c r="H160" s="207"/>
      <c r="I160" s="207"/>
      <c r="J160" s="207"/>
      <c r="K160" s="207"/>
      <c r="L160" s="207"/>
      <c r="M160" s="207"/>
      <c r="N160" s="207"/>
      <c r="O160" s="207"/>
      <c r="P160" s="207"/>
      <c r="Q160" s="207"/>
      <c r="R160" s="207"/>
      <c r="S160" s="207"/>
      <c r="T160" s="272"/>
    </row>
    <row r="161" spans="1:20" ht="14.25" customHeight="1" x14ac:dyDescent="0.2">
      <c r="A161" s="161"/>
      <c r="B161" s="271">
        <f t="shared" si="7"/>
        <v>45808</v>
      </c>
      <c r="C161" s="205">
        <f t="shared" si="6"/>
        <v>45808</v>
      </c>
      <c r="D161" s="205"/>
      <c r="E161" s="223">
        <v>45808</v>
      </c>
      <c r="F161" s="206"/>
      <c r="G161" s="207"/>
      <c r="H161" s="207"/>
      <c r="I161" s="207"/>
      <c r="J161" s="207"/>
      <c r="K161" s="207"/>
      <c r="L161" s="207"/>
      <c r="M161" s="207"/>
      <c r="N161" s="207"/>
      <c r="O161" s="207"/>
      <c r="P161" s="207"/>
      <c r="Q161" s="207"/>
      <c r="R161" s="207"/>
      <c r="S161" s="207"/>
      <c r="T161" s="272"/>
    </row>
    <row r="162" spans="1:20" ht="20.25" customHeight="1" x14ac:dyDescent="0.35">
      <c r="A162" s="161"/>
      <c r="B162" s="289"/>
      <c r="C162" s="238"/>
      <c r="D162" s="238"/>
      <c r="E162" s="239"/>
      <c r="F162" s="240"/>
      <c r="G162" s="241" t="s">
        <v>191</v>
      </c>
      <c r="H162" s="241"/>
      <c r="I162" s="241"/>
      <c r="J162" s="241"/>
      <c r="K162" s="241"/>
      <c r="L162" s="241"/>
      <c r="M162" s="241"/>
      <c r="N162" s="241"/>
      <c r="O162" s="241"/>
      <c r="P162" s="241"/>
      <c r="Q162" s="241"/>
      <c r="R162" s="241"/>
      <c r="S162" s="241"/>
      <c r="T162" s="290"/>
    </row>
    <row r="163" spans="1:20" ht="14.25" customHeight="1" x14ac:dyDescent="0.2">
      <c r="A163" s="161"/>
      <c r="B163" s="267">
        <f t="shared" si="7"/>
        <v>45809</v>
      </c>
      <c r="C163" s="208">
        <f t="shared" ref="C163:C192" si="8">E163</f>
        <v>45809</v>
      </c>
      <c r="D163" s="208"/>
      <c r="E163" s="209">
        <v>45809</v>
      </c>
      <c r="F163" s="250"/>
      <c r="G163" s="274"/>
      <c r="H163" s="211"/>
      <c r="I163" s="211"/>
      <c r="J163" s="211"/>
      <c r="K163" s="211"/>
      <c r="L163" s="211"/>
      <c r="M163" s="211"/>
      <c r="N163" s="211"/>
      <c r="O163" s="211"/>
      <c r="P163" s="211"/>
      <c r="Q163" s="211"/>
      <c r="R163" s="211"/>
      <c r="S163" s="211"/>
      <c r="T163" s="275"/>
    </row>
    <row r="164" spans="1:20" ht="14.25" customHeight="1" x14ac:dyDescent="0.2">
      <c r="A164" s="161"/>
      <c r="B164" s="271">
        <f t="shared" si="7"/>
        <v>45810</v>
      </c>
      <c r="C164" s="205">
        <f t="shared" si="8"/>
        <v>45810</v>
      </c>
      <c r="D164" s="205"/>
      <c r="E164" s="223">
        <v>45810</v>
      </c>
      <c r="F164" s="206">
        <v>23</v>
      </c>
      <c r="G164" s="213"/>
      <c r="H164" s="207"/>
      <c r="I164" s="207"/>
      <c r="J164" s="207"/>
      <c r="K164" s="207"/>
      <c r="L164" s="207"/>
      <c r="M164" s="207"/>
      <c r="N164" s="207"/>
      <c r="O164" s="207"/>
      <c r="P164" s="207"/>
      <c r="Q164" s="207"/>
      <c r="R164" s="207"/>
      <c r="S164" s="207"/>
      <c r="T164" s="270"/>
    </row>
    <row r="165" spans="1:20" ht="14.25" customHeight="1" x14ac:dyDescent="0.2">
      <c r="A165" s="161"/>
      <c r="B165" s="271">
        <f t="shared" si="7"/>
        <v>45811</v>
      </c>
      <c r="C165" s="205">
        <f t="shared" si="8"/>
        <v>45811</v>
      </c>
      <c r="D165" s="205"/>
      <c r="E165" s="223">
        <v>45811</v>
      </c>
      <c r="F165" s="214"/>
      <c r="G165" s="207"/>
      <c r="H165" s="207"/>
      <c r="I165" s="207"/>
      <c r="J165" s="207"/>
      <c r="K165" s="207"/>
      <c r="L165" s="207"/>
      <c r="M165" s="207"/>
      <c r="N165" s="207"/>
      <c r="O165" s="207"/>
      <c r="P165" s="207"/>
      <c r="Q165" s="207"/>
      <c r="R165" s="207"/>
      <c r="S165" s="207"/>
      <c r="T165" s="272"/>
    </row>
    <row r="166" spans="1:20" ht="14.25" customHeight="1" x14ac:dyDescent="0.2">
      <c r="A166" s="161"/>
      <c r="B166" s="271">
        <f t="shared" si="7"/>
        <v>45812</v>
      </c>
      <c r="C166" s="205">
        <f t="shared" si="8"/>
        <v>45812</v>
      </c>
      <c r="D166" s="205"/>
      <c r="E166" s="223">
        <v>45812</v>
      </c>
      <c r="F166" s="214"/>
      <c r="G166" s="207"/>
      <c r="H166" s="207"/>
      <c r="I166" s="207"/>
      <c r="J166" s="207"/>
      <c r="K166" s="207"/>
      <c r="L166" s="207"/>
      <c r="M166" s="207"/>
      <c r="N166" s="207"/>
      <c r="O166" s="207"/>
      <c r="P166" s="207"/>
      <c r="Q166" s="207"/>
      <c r="R166" s="207"/>
      <c r="S166" s="207"/>
      <c r="T166" s="272"/>
    </row>
    <row r="167" spans="1:20" ht="14.25" customHeight="1" x14ac:dyDescent="0.2">
      <c r="A167" s="161"/>
      <c r="B167" s="271">
        <f t="shared" si="7"/>
        <v>45813</v>
      </c>
      <c r="C167" s="205">
        <f t="shared" si="8"/>
        <v>45813</v>
      </c>
      <c r="D167" s="205"/>
      <c r="E167" s="223">
        <v>45813</v>
      </c>
      <c r="F167" s="214"/>
      <c r="G167" s="207"/>
      <c r="H167" s="207"/>
      <c r="I167" s="207"/>
      <c r="J167" s="207"/>
      <c r="K167" s="207"/>
      <c r="L167" s="207"/>
      <c r="M167" s="207"/>
      <c r="N167" s="207"/>
      <c r="O167" s="207"/>
      <c r="P167" s="207"/>
      <c r="Q167" s="207"/>
      <c r="R167" s="207"/>
      <c r="S167" s="207"/>
      <c r="T167" s="272"/>
    </row>
    <row r="168" spans="1:20" ht="14.25" customHeight="1" x14ac:dyDescent="0.2">
      <c r="A168" s="161"/>
      <c r="B168" s="271">
        <f t="shared" si="7"/>
        <v>45814</v>
      </c>
      <c r="C168" s="205">
        <f t="shared" si="8"/>
        <v>45814</v>
      </c>
      <c r="D168" s="205"/>
      <c r="E168" s="223">
        <v>45814</v>
      </c>
      <c r="F168" s="214"/>
      <c r="G168" s="207"/>
      <c r="H168" s="207"/>
      <c r="I168" s="207"/>
      <c r="J168" s="207"/>
      <c r="K168" s="207"/>
      <c r="L168" s="207"/>
      <c r="M168" s="207"/>
      <c r="N168" s="207"/>
      <c r="O168" s="207"/>
      <c r="P168" s="207"/>
      <c r="Q168" s="207"/>
      <c r="R168" s="207"/>
      <c r="S168" s="207"/>
      <c r="T168" s="272"/>
    </row>
    <row r="169" spans="1:20" ht="14.25" customHeight="1" x14ac:dyDescent="0.2">
      <c r="A169" s="161"/>
      <c r="B169" s="271">
        <f t="shared" si="7"/>
        <v>45815</v>
      </c>
      <c r="C169" s="205">
        <f t="shared" si="8"/>
        <v>45815</v>
      </c>
      <c r="D169" s="205"/>
      <c r="E169" s="223">
        <v>45815</v>
      </c>
      <c r="F169" s="214"/>
      <c r="G169" s="207"/>
      <c r="H169" s="207"/>
      <c r="I169" s="207"/>
      <c r="J169" s="207"/>
      <c r="K169" s="207"/>
      <c r="L169" s="207"/>
      <c r="M169" s="207"/>
      <c r="N169" s="207"/>
      <c r="O169" s="207"/>
      <c r="P169" s="207"/>
      <c r="Q169" s="207"/>
      <c r="R169" s="207"/>
      <c r="S169" s="207"/>
      <c r="T169" s="272"/>
    </row>
    <row r="170" spans="1:20" ht="14.25" customHeight="1" x14ac:dyDescent="0.2">
      <c r="A170" s="161"/>
      <c r="B170" s="267">
        <f t="shared" si="7"/>
        <v>45816</v>
      </c>
      <c r="C170" s="208">
        <f t="shared" si="8"/>
        <v>45816</v>
      </c>
      <c r="D170" s="208"/>
      <c r="E170" s="209">
        <v>45816</v>
      </c>
      <c r="F170" s="250"/>
      <c r="G170" s="274" t="s">
        <v>89</v>
      </c>
      <c r="H170" s="274"/>
      <c r="I170" s="274"/>
      <c r="J170" s="274"/>
      <c r="K170" s="274"/>
      <c r="L170" s="274"/>
      <c r="M170" s="274"/>
      <c r="N170" s="274"/>
      <c r="O170" s="274"/>
      <c r="P170" s="274"/>
      <c r="Q170" s="274"/>
      <c r="R170" s="274"/>
      <c r="S170" s="274"/>
      <c r="T170" s="275"/>
    </row>
    <row r="171" spans="1:20" ht="14.25" customHeight="1" x14ac:dyDescent="0.2">
      <c r="A171" s="161"/>
      <c r="B171" s="273">
        <f t="shared" si="7"/>
        <v>45817</v>
      </c>
      <c r="C171" s="201">
        <f t="shared" si="8"/>
        <v>45817</v>
      </c>
      <c r="D171" s="201"/>
      <c r="E171" s="202">
        <v>45817</v>
      </c>
      <c r="F171" s="320">
        <v>24</v>
      </c>
      <c r="G171" s="231" t="s">
        <v>90</v>
      </c>
      <c r="H171" s="231"/>
      <c r="I171" s="231"/>
      <c r="J171" s="231"/>
      <c r="K171" s="231"/>
      <c r="L171" s="231"/>
      <c r="M171" s="231"/>
      <c r="N171" s="231"/>
      <c r="O171" s="231"/>
      <c r="P171" s="231"/>
      <c r="Q171" s="231"/>
      <c r="R171" s="231"/>
      <c r="S171" s="231"/>
      <c r="T171" s="286"/>
    </row>
    <row r="172" spans="1:20" ht="14.25" customHeight="1" x14ac:dyDescent="0.2">
      <c r="A172" s="161"/>
      <c r="B172" s="271">
        <f t="shared" si="7"/>
        <v>45818</v>
      </c>
      <c r="C172" s="205">
        <f t="shared" si="8"/>
        <v>45818</v>
      </c>
      <c r="D172" s="205"/>
      <c r="E172" s="223">
        <v>45818</v>
      </c>
      <c r="F172" s="214"/>
      <c r="G172" s="207"/>
      <c r="H172" s="207"/>
      <c r="I172" s="207"/>
      <c r="J172" s="207"/>
      <c r="K172" s="207"/>
      <c r="L172" s="207"/>
      <c r="M172" s="207"/>
      <c r="N172" s="207"/>
      <c r="O172" s="207"/>
      <c r="P172" s="207"/>
      <c r="Q172" s="207"/>
      <c r="R172" s="207"/>
      <c r="S172" s="207"/>
      <c r="T172" s="272"/>
    </row>
    <row r="173" spans="1:20" ht="14.25" customHeight="1" x14ac:dyDescent="0.2">
      <c r="A173" s="161"/>
      <c r="B173" s="271">
        <f t="shared" si="7"/>
        <v>45819</v>
      </c>
      <c r="C173" s="205">
        <f t="shared" si="8"/>
        <v>45819</v>
      </c>
      <c r="D173" s="205"/>
      <c r="E173" s="223">
        <v>45819</v>
      </c>
      <c r="F173" s="206"/>
      <c r="G173" s="207"/>
      <c r="H173" s="207"/>
      <c r="I173" s="207"/>
      <c r="J173" s="207"/>
      <c r="K173" s="207"/>
      <c r="L173" s="207"/>
      <c r="M173" s="207"/>
      <c r="N173" s="207"/>
      <c r="O173" s="207"/>
      <c r="P173" s="207"/>
      <c r="Q173" s="207"/>
      <c r="R173" s="207"/>
      <c r="S173" s="207"/>
      <c r="T173" s="272"/>
    </row>
    <row r="174" spans="1:20" ht="14.25" customHeight="1" x14ac:dyDescent="0.2">
      <c r="A174" s="161"/>
      <c r="B174" s="271">
        <f t="shared" si="7"/>
        <v>45820</v>
      </c>
      <c r="C174" s="205">
        <f t="shared" si="8"/>
        <v>45820</v>
      </c>
      <c r="D174" s="205"/>
      <c r="E174" s="223">
        <v>45820</v>
      </c>
      <c r="F174" s="221"/>
      <c r="G174" s="207"/>
      <c r="H174" s="207"/>
      <c r="I174" s="207"/>
      <c r="J174" s="207"/>
      <c r="K174" s="207"/>
      <c r="L174" s="207"/>
      <c r="M174" s="207"/>
      <c r="N174" s="207"/>
      <c r="O174" s="207"/>
      <c r="P174" s="207"/>
      <c r="Q174" s="207"/>
      <c r="R174" s="207"/>
      <c r="S174" s="207"/>
      <c r="T174" s="272"/>
    </row>
    <row r="175" spans="1:20" ht="14.25" customHeight="1" x14ac:dyDescent="0.2">
      <c r="A175" s="161"/>
      <c r="B175" s="271">
        <f t="shared" si="7"/>
        <v>45821</v>
      </c>
      <c r="C175" s="205">
        <f t="shared" si="8"/>
        <v>45821</v>
      </c>
      <c r="D175" s="205"/>
      <c r="E175" s="223">
        <v>45821</v>
      </c>
      <c r="F175" s="221"/>
      <c r="G175" s="207"/>
      <c r="H175" s="207"/>
      <c r="I175" s="207"/>
      <c r="J175" s="207"/>
      <c r="K175" s="207"/>
      <c r="L175" s="207"/>
      <c r="M175" s="207"/>
      <c r="N175" s="207"/>
      <c r="O175" s="207"/>
      <c r="P175" s="207"/>
      <c r="Q175" s="207"/>
      <c r="R175" s="207"/>
      <c r="S175" s="207"/>
      <c r="T175" s="272"/>
    </row>
    <row r="176" spans="1:20" ht="14.25" customHeight="1" x14ac:dyDescent="0.2">
      <c r="A176" s="161"/>
      <c r="B176" s="271">
        <f t="shared" si="7"/>
        <v>45822</v>
      </c>
      <c r="C176" s="205">
        <f t="shared" si="8"/>
        <v>45822</v>
      </c>
      <c r="D176" s="205"/>
      <c r="E176" s="223">
        <v>45822</v>
      </c>
      <c r="F176" s="221"/>
      <c r="G176" s="207"/>
      <c r="H176" s="207"/>
      <c r="I176" s="207"/>
      <c r="J176" s="207"/>
      <c r="K176" s="207"/>
      <c r="L176" s="207"/>
      <c r="M176" s="207"/>
      <c r="N176" s="207"/>
      <c r="O176" s="207"/>
      <c r="P176" s="207"/>
      <c r="Q176" s="207"/>
      <c r="R176" s="207"/>
      <c r="S176" s="207"/>
      <c r="T176" s="272"/>
    </row>
    <row r="177" spans="1:20" ht="14.25" customHeight="1" x14ac:dyDescent="0.2">
      <c r="A177" s="161"/>
      <c r="B177" s="267">
        <f t="shared" si="7"/>
        <v>45823</v>
      </c>
      <c r="C177" s="208">
        <f t="shared" si="8"/>
        <v>45823</v>
      </c>
      <c r="D177" s="208"/>
      <c r="E177" s="209">
        <v>45823</v>
      </c>
      <c r="F177" s="250"/>
      <c r="G177" s="274"/>
      <c r="H177" s="274"/>
      <c r="I177" s="274"/>
      <c r="J177" s="274"/>
      <c r="K177" s="274"/>
      <c r="L177" s="274"/>
      <c r="M177" s="274"/>
      <c r="N177" s="274"/>
      <c r="O177" s="274"/>
      <c r="P177" s="274"/>
      <c r="Q177" s="274"/>
      <c r="R177" s="274"/>
      <c r="S177" s="274"/>
      <c r="T177" s="275"/>
    </row>
    <row r="178" spans="1:20" ht="14.25" customHeight="1" x14ac:dyDescent="0.2">
      <c r="A178" s="161"/>
      <c r="B178" s="271">
        <f t="shared" si="7"/>
        <v>45824</v>
      </c>
      <c r="C178" s="205">
        <f t="shared" si="8"/>
        <v>45824</v>
      </c>
      <c r="D178" s="205"/>
      <c r="E178" s="223">
        <v>45824</v>
      </c>
      <c r="F178" s="206">
        <v>25</v>
      </c>
      <c r="G178" s="213"/>
      <c r="H178" s="213"/>
      <c r="I178" s="213"/>
      <c r="J178" s="213"/>
      <c r="K178" s="213"/>
      <c r="L178" s="213"/>
      <c r="M178" s="213"/>
      <c r="N178" s="213"/>
      <c r="O178" s="213"/>
      <c r="P178" s="213"/>
      <c r="Q178" s="213"/>
      <c r="R178" s="213"/>
      <c r="S178" s="213"/>
      <c r="T178" s="270"/>
    </row>
    <row r="179" spans="1:20" ht="14.25" customHeight="1" x14ac:dyDescent="0.2">
      <c r="A179" s="161"/>
      <c r="B179" s="271">
        <f t="shared" si="7"/>
        <v>45825</v>
      </c>
      <c r="C179" s="205">
        <f t="shared" si="8"/>
        <v>45825</v>
      </c>
      <c r="D179" s="205"/>
      <c r="E179" s="223">
        <v>45825</v>
      </c>
      <c r="F179" s="206"/>
      <c r="G179" s="207"/>
      <c r="H179" s="207"/>
      <c r="I179" s="207"/>
      <c r="J179" s="207"/>
      <c r="K179" s="207"/>
      <c r="L179" s="207"/>
      <c r="M179" s="207"/>
      <c r="N179" s="207"/>
      <c r="O179" s="207"/>
      <c r="P179" s="207"/>
      <c r="Q179" s="207"/>
      <c r="R179" s="207"/>
      <c r="S179" s="207"/>
      <c r="T179" s="272"/>
    </row>
    <row r="180" spans="1:20" ht="14.25" customHeight="1" x14ac:dyDescent="0.2">
      <c r="A180" s="161"/>
      <c r="B180" s="271">
        <f t="shared" si="7"/>
        <v>45826</v>
      </c>
      <c r="C180" s="205">
        <f t="shared" si="8"/>
        <v>45826</v>
      </c>
      <c r="D180" s="205"/>
      <c r="E180" s="223">
        <v>45826</v>
      </c>
      <c r="F180" s="206"/>
      <c r="G180" s="207"/>
      <c r="H180" s="207"/>
      <c r="I180" s="207"/>
      <c r="J180" s="207"/>
      <c r="K180" s="207"/>
      <c r="L180" s="207"/>
      <c r="M180" s="207"/>
      <c r="N180" s="207"/>
      <c r="O180" s="207"/>
      <c r="P180" s="207"/>
      <c r="Q180" s="207"/>
      <c r="R180" s="207"/>
      <c r="S180" s="207"/>
      <c r="T180" s="272"/>
    </row>
    <row r="181" spans="1:20" ht="14.25" customHeight="1" x14ac:dyDescent="0.2">
      <c r="A181" s="161"/>
      <c r="B181" s="273">
        <f t="shared" si="7"/>
        <v>45827</v>
      </c>
      <c r="C181" s="201">
        <f t="shared" si="8"/>
        <v>45827</v>
      </c>
      <c r="D181" s="201"/>
      <c r="E181" s="202">
        <v>45827</v>
      </c>
      <c r="F181" s="206"/>
      <c r="G181" s="207" t="s">
        <v>91</v>
      </c>
      <c r="H181" s="207"/>
      <c r="I181" s="207"/>
      <c r="J181" s="207"/>
      <c r="K181" s="207"/>
      <c r="L181" s="207"/>
      <c r="M181" s="207"/>
      <c r="N181" s="207"/>
      <c r="O181" s="207"/>
      <c r="P181" s="207"/>
      <c r="Q181" s="207"/>
      <c r="R181" s="207"/>
      <c r="S181" s="207"/>
      <c r="T181" s="272"/>
    </row>
    <row r="182" spans="1:20" ht="14.25" customHeight="1" x14ac:dyDescent="0.2">
      <c r="A182" s="161"/>
      <c r="B182" s="271">
        <f t="shared" si="7"/>
        <v>45828</v>
      </c>
      <c r="C182" s="205">
        <f t="shared" si="8"/>
        <v>45828</v>
      </c>
      <c r="D182" s="205"/>
      <c r="E182" s="223">
        <v>45828</v>
      </c>
      <c r="F182" s="206"/>
      <c r="G182" s="207"/>
      <c r="H182" s="207"/>
      <c r="I182" s="207"/>
      <c r="J182" s="207"/>
      <c r="K182" s="207"/>
      <c r="L182" s="207"/>
      <c r="M182" s="207"/>
      <c r="N182" s="207"/>
      <c r="O182" s="207"/>
      <c r="P182" s="207"/>
      <c r="Q182" s="207"/>
      <c r="R182" s="207"/>
      <c r="S182" s="207"/>
      <c r="T182" s="272"/>
    </row>
    <row r="183" spans="1:20" ht="14.25" customHeight="1" x14ac:dyDescent="0.2">
      <c r="A183" s="161"/>
      <c r="B183" s="271">
        <f t="shared" si="7"/>
        <v>45829</v>
      </c>
      <c r="C183" s="205">
        <f t="shared" si="8"/>
        <v>45829</v>
      </c>
      <c r="D183" s="205"/>
      <c r="E183" s="223">
        <v>45829</v>
      </c>
      <c r="F183" s="206"/>
      <c r="G183" s="207" t="s">
        <v>92</v>
      </c>
      <c r="H183" s="207"/>
      <c r="I183" s="207"/>
      <c r="J183" s="207"/>
      <c r="K183" s="207"/>
      <c r="L183" s="207"/>
      <c r="M183" s="207"/>
      <c r="N183" s="207"/>
      <c r="O183" s="207"/>
      <c r="P183" s="207"/>
      <c r="Q183" s="207"/>
      <c r="R183" s="207"/>
      <c r="S183" s="207"/>
      <c r="T183" s="272"/>
    </row>
    <row r="184" spans="1:20" ht="14.25" customHeight="1" x14ac:dyDescent="0.2">
      <c r="A184" s="161"/>
      <c r="B184" s="267">
        <f t="shared" si="7"/>
        <v>45830</v>
      </c>
      <c r="C184" s="208">
        <f t="shared" si="8"/>
        <v>45830</v>
      </c>
      <c r="D184" s="208"/>
      <c r="E184" s="209">
        <v>45830</v>
      </c>
      <c r="F184" s="210"/>
      <c r="G184" s="211"/>
      <c r="H184" s="211"/>
      <c r="I184" s="211"/>
      <c r="J184" s="211"/>
      <c r="K184" s="211"/>
      <c r="L184" s="211"/>
      <c r="M184" s="211"/>
      <c r="N184" s="211"/>
      <c r="O184" s="211"/>
      <c r="P184" s="211"/>
      <c r="Q184" s="211"/>
      <c r="R184" s="211"/>
      <c r="S184" s="211"/>
      <c r="T184" s="275"/>
    </row>
    <row r="185" spans="1:20" ht="14.25" customHeight="1" x14ac:dyDescent="0.2">
      <c r="A185" s="161"/>
      <c r="B185" s="271">
        <f t="shared" si="7"/>
        <v>45831</v>
      </c>
      <c r="C185" s="205">
        <f t="shared" si="8"/>
        <v>45831</v>
      </c>
      <c r="D185" s="205"/>
      <c r="E185" s="223">
        <v>45831</v>
      </c>
      <c r="F185" s="206">
        <v>26</v>
      </c>
      <c r="G185" s="207"/>
      <c r="H185" s="207"/>
      <c r="I185" s="207"/>
      <c r="J185" s="207"/>
      <c r="K185" s="207"/>
      <c r="L185" s="207"/>
      <c r="M185" s="207"/>
      <c r="N185" s="207"/>
      <c r="O185" s="207"/>
      <c r="P185" s="207"/>
      <c r="Q185" s="207"/>
      <c r="R185" s="207"/>
      <c r="S185" s="207"/>
      <c r="T185" s="272"/>
    </row>
    <row r="186" spans="1:20" ht="14.25" customHeight="1" x14ac:dyDescent="0.2">
      <c r="A186" s="161"/>
      <c r="B186" s="271">
        <f t="shared" si="7"/>
        <v>45832</v>
      </c>
      <c r="C186" s="205">
        <f t="shared" si="8"/>
        <v>45832</v>
      </c>
      <c r="D186" s="205"/>
      <c r="E186" s="223">
        <v>45832</v>
      </c>
      <c r="F186" s="206"/>
      <c r="G186" s="207"/>
      <c r="H186" s="207"/>
      <c r="I186" s="207"/>
      <c r="J186" s="207"/>
      <c r="K186" s="207"/>
      <c r="L186" s="207"/>
      <c r="M186" s="207"/>
      <c r="N186" s="207"/>
      <c r="O186" s="207"/>
      <c r="P186" s="207"/>
      <c r="Q186" s="207"/>
      <c r="R186" s="207"/>
      <c r="S186" s="207"/>
      <c r="T186" s="272"/>
    </row>
    <row r="187" spans="1:20" ht="14.25" customHeight="1" x14ac:dyDescent="0.2">
      <c r="A187" s="161"/>
      <c r="B187" s="271">
        <f t="shared" si="7"/>
        <v>45833</v>
      </c>
      <c r="C187" s="205">
        <f t="shared" si="8"/>
        <v>45833</v>
      </c>
      <c r="D187" s="205"/>
      <c r="E187" s="223">
        <v>45833</v>
      </c>
      <c r="F187" s="206"/>
      <c r="G187" s="207"/>
      <c r="H187" s="207"/>
      <c r="I187" s="207"/>
      <c r="J187" s="207"/>
      <c r="K187" s="207"/>
      <c r="L187" s="207"/>
      <c r="M187" s="207"/>
      <c r="N187" s="207"/>
      <c r="O187" s="207"/>
      <c r="P187" s="207"/>
      <c r="Q187" s="207"/>
      <c r="R187" s="207"/>
      <c r="S187" s="207"/>
      <c r="T187" s="272"/>
    </row>
    <row r="188" spans="1:20" ht="14.25" customHeight="1" x14ac:dyDescent="0.2">
      <c r="A188" s="161"/>
      <c r="B188" s="271">
        <f t="shared" si="7"/>
        <v>45834</v>
      </c>
      <c r="C188" s="205">
        <f t="shared" si="8"/>
        <v>45834</v>
      </c>
      <c r="D188" s="205"/>
      <c r="E188" s="223">
        <v>45834</v>
      </c>
      <c r="F188" s="206"/>
      <c r="G188" s="207"/>
      <c r="H188" s="207"/>
      <c r="I188" s="207"/>
      <c r="J188" s="207"/>
      <c r="K188" s="207"/>
      <c r="L188" s="207"/>
      <c r="M188" s="207"/>
      <c r="N188" s="207"/>
      <c r="O188" s="207"/>
      <c r="P188" s="207"/>
      <c r="Q188" s="207"/>
      <c r="R188" s="207"/>
      <c r="S188" s="207"/>
      <c r="T188" s="272"/>
    </row>
    <row r="189" spans="1:20" ht="14.25" customHeight="1" x14ac:dyDescent="0.2">
      <c r="A189" s="161"/>
      <c r="B189" s="271">
        <f t="shared" si="7"/>
        <v>45835</v>
      </c>
      <c r="C189" s="205">
        <f t="shared" si="8"/>
        <v>45835</v>
      </c>
      <c r="D189" s="205"/>
      <c r="E189" s="223">
        <v>45835</v>
      </c>
      <c r="F189" s="206"/>
      <c r="G189" s="207"/>
      <c r="H189" s="207"/>
      <c r="I189" s="207"/>
      <c r="J189" s="207"/>
      <c r="K189" s="207"/>
      <c r="L189" s="207"/>
      <c r="M189" s="207"/>
      <c r="N189" s="207"/>
      <c r="O189" s="207"/>
      <c r="P189" s="207"/>
      <c r="Q189" s="207"/>
      <c r="R189" s="207"/>
      <c r="S189" s="207"/>
      <c r="T189" s="272"/>
    </row>
    <row r="190" spans="1:20" ht="14.25" customHeight="1" x14ac:dyDescent="0.2">
      <c r="A190" s="161"/>
      <c r="B190" s="271">
        <f t="shared" si="7"/>
        <v>45836</v>
      </c>
      <c r="C190" s="205">
        <f t="shared" si="8"/>
        <v>45836</v>
      </c>
      <c r="D190" s="205"/>
      <c r="E190" s="223">
        <v>45836</v>
      </c>
      <c r="F190" s="206"/>
      <c r="G190" s="207"/>
      <c r="H190" s="207"/>
      <c r="I190" s="207"/>
      <c r="J190" s="207"/>
      <c r="K190" s="207"/>
      <c r="L190" s="207"/>
      <c r="M190" s="207"/>
      <c r="N190" s="207"/>
      <c r="O190" s="207"/>
      <c r="P190" s="207"/>
      <c r="Q190" s="207"/>
      <c r="R190" s="207"/>
      <c r="S190" s="207"/>
      <c r="T190" s="272"/>
    </row>
    <row r="191" spans="1:20" ht="14.25" customHeight="1" x14ac:dyDescent="0.2">
      <c r="A191" s="161"/>
      <c r="B191" s="267">
        <f t="shared" si="7"/>
        <v>45837</v>
      </c>
      <c r="C191" s="208">
        <f t="shared" si="8"/>
        <v>45837</v>
      </c>
      <c r="D191" s="208"/>
      <c r="E191" s="209">
        <v>45837</v>
      </c>
      <c r="F191" s="210"/>
      <c r="G191" s="211"/>
      <c r="H191" s="211"/>
      <c r="I191" s="211"/>
      <c r="J191" s="211"/>
      <c r="K191" s="211"/>
      <c r="L191" s="211"/>
      <c r="M191" s="211"/>
      <c r="N191" s="211"/>
      <c r="O191" s="211"/>
      <c r="P191" s="211"/>
      <c r="Q191" s="211"/>
      <c r="R191" s="211"/>
      <c r="S191" s="211"/>
      <c r="T191" s="275"/>
    </row>
    <row r="192" spans="1:20" ht="14.25" customHeight="1" x14ac:dyDescent="0.2">
      <c r="A192" s="161"/>
      <c r="B192" s="271">
        <f t="shared" si="7"/>
        <v>45838</v>
      </c>
      <c r="C192" s="260">
        <f t="shared" si="8"/>
        <v>45838</v>
      </c>
      <c r="D192" s="260"/>
      <c r="E192" s="269">
        <v>45838</v>
      </c>
      <c r="F192" s="212">
        <v>27</v>
      </c>
      <c r="G192" s="213"/>
      <c r="H192" s="207"/>
      <c r="I192" s="207"/>
      <c r="J192" s="207"/>
      <c r="K192" s="207"/>
      <c r="L192" s="207"/>
      <c r="M192" s="207"/>
      <c r="N192" s="207"/>
      <c r="O192" s="207"/>
      <c r="P192" s="207"/>
      <c r="Q192" s="207"/>
      <c r="R192" s="207"/>
      <c r="S192" s="207"/>
      <c r="T192" s="272"/>
    </row>
    <row r="193" spans="1:20" ht="20.25" customHeight="1" x14ac:dyDescent="0.35">
      <c r="A193" s="161"/>
      <c r="B193" s="287"/>
      <c r="C193" s="233"/>
      <c r="D193" s="233"/>
      <c r="E193" s="234"/>
      <c r="F193" s="235"/>
      <c r="G193" s="236" t="s">
        <v>193</v>
      </c>
      <c r="H193" s="236"/>
      <c r="I193" s="236"/>
      <c r="J193" s="236"/>
      <c r="K193" s="236"/>
      <c r="L193" s="236"/>
      <c r="M193" s="236"/>
      <c r="N193" s="236"/>
      <c r="O193" s="236"/>
      <c r="P193" s="236"/>
      <c r="Q193" s="236"/>
      <c r="R193" s="236"/>
      <c r="S193" s="236"/>
      <c r="T193" s="288"/>
    </row>
    <row r="194" spans="1:20" ht="14.25" customHeight="1" x14ac:dyDescent="0.2">
      <c r="A194" s="161"/>
      <c r="B194" s="268">
        <f t="shared" si="7"/>
        <v>45839</v>
      </c>
      <c r="C194" s="260">
        <f t="shared" ref="C194:C224" si="9">E194</f>
        <v>45839</v>
      </c>
      <c r="D194" s="260"/>
      <c r="E194" s="269">
        <v>45839</v>
      </c>
      <c r="F194" s="214"/>
      <c r="G194" s="207"/>
      <c r="H194" s="213"/>
      <c r="I194" s="213"/>
      <c r="J194" s="213"/>
      <c r="K194" s="213"/>
      <c r="L194" s="213"/>
      <c r="M194" s="213"/>
      <c r="N194" s="213"/>
      <c r="O194" s="213"/>
      <c r="P194" s="213"/>
      <c r="Q194" s="213"/>
      <c r="R194" s="213"/>
      <c r="S194" s="213"/>
      <c r="T194" s="270"/>
    </row>
    <row r="195" spans="1:20" ht="14.25" customHeight="1" x14ac:dyDescent="0.2">
      <c r="A195" s="161"/>
      <c r="B195" s="271">
        <f t="shared" si="7"/>
        <v>45840</v>
      </c>
      <c r="C195" s="205">
        <f t="shared" si="9"/>
        <v>45840</v>
      </c>
      <c r="D195" s="205"/>
      <c r="E195" s="223">
        <v>45840</v>
      </c>
      <c r="F195" s="214"/>
      <c r="G195" s="207"/>
      <c r="H195" s="207"/>
      <c r="I195" s="207"/>
      <c r="J195" s="207"/>
      <c r="K195" s="207"/>
      <c r="L195" s="207"/>
      <c r="M195" s="207"/>
      <c r="N195" s="207"/>
      <c r="O195" s="207"/>
      <c r="P195" s="207"/>
      <c r="Q195" s="207"/>
      <c r="R195" s="207"/>
      <c r="S195" s="207"/>
      <c r="T195" s="272"/>
    </row>
    <row r="196" spans="1:20" ht="14.25" customHeight="1" x14ac:dyDescent="0.2">
      <c r="A196" s="161"/>
      <c r="B196" s="271">
        <f t="shared" si="7"/>
        <v>45841</v>
      </c>
      <c r="C196" s="205">
        <f t="shared" si="9"/>
        <v>45841</v>
      </c>
      <c r="D196" s="205"/>
      <c r="E196" s="223">
        <v>45841</v>
      </c>
      <c r="F196" s="214"/>
      <c r="G196" s="207"/>
      <c r="H196" s="207"/>
      <c r="I196" s="207"/>
      <c r="J196" s="207"/>
      <c r="K196" s="207"/>
      <c r="L196" s="207"/>
      <c r="M196" s="207"/>
      <c r="N196" s="207"/>
      <c r="O196" s="207"/>
      <c r="P196" s="207"/>
      <c r="Q196" s="207"/>
      <c r="R196" s="207"/>
      <c r="S196" s="207"/>
      <c r="T196" s="272"/>
    </row>
    <row r="197" spans="1:20" ht="14.25" customHeight="1" x14ac:dyDescent="0.2">
      <c r="A197" s="161"/>
      <c r="B197" s="271">
        <f t="shared" si="7"/>
        <v>45842</v>
      </c>
      <c r="C197" s="205">
        <f t="shared" si="9"/>
        <v>45842</v>
      </c>
      <c r="D197" s="205"/>
      <c r="E197" s="223">
        <v>45842</v>
      </c>
      <c r="F197" s="214"/>
      <c r="G197" s="207"/>
      <c r="H197" s="207"/>
      <c r="I197" s="207"/>
      <c r="J197" s="207"/>
      <c r="K197" s="207"/>
      <c r="L197" s="207"/>
      <c r="M197" s="207"/>
      <c r="N197" s="207"/>
      <c r="O197" s="207"/>
      <c r="P197" s="207"/>
      <c r="Q197" s="207"/>
      <c r="R197" s="207"/>
      <c r="S197" s="207"/>
      <c r="T197" s="272"/>
    </row>
    <row r="198" spans="1:20" ht="14.25" customHeight="1" x14ac:dyDescent="0.2">
      <c r="A198" s="161"/>
      <c r="B198" s="271">
        <f t="shared" si="7"/>
        <v>45843</v>
      </c>
      <c r="C198" s="205">
        <f t="shared" si="9"/>
        <v>45843</v>
      </c>
      <c r="D198" s="205"/>
      <c r="E198" s="223">
        <v>45843</v>
      </c>
      <c r="F198" s="214"/>
      <c r="G198" s="207"/>
      <c r="H198" s="207"/>
      <c r="I198" s="207"/>
      <c r="J198" s="207"/>
      <c r="K198" s="207"/>
      <c r="L198" s="207"/>
      <c r="M198" s="207"/>
      <c r="N198" s="207"/>
      <c r="O198" s="207"/>
      <c r="P198" s="207"/>
      <c r="Q198" s="207"/>
      <c r="R198" s="207"/>
      <c r="S198" s="207"/>
      <c r="T198" s="272"/>
    </row>
    <row r="199" spans="1:20" ht="14.25" customHeight="1" x14ac:dyDescent="0.2">
      <c r="A199" s="161"/>
      <c r="B199" s="267">
        <f t="shared" ref="B199:B262" si="10">C199</f>
        <v>45844</v>
      </c>
      <c r="C199" s="208">
        <f t="shared" si="9"/>
        <v>45844</v>
      </c>
      <c r="D199" s="208"/>
      <c r="E199" s="209">
        <v>45844</v>
      </c>
      <c r="F199" s="250"/>
      <c r="G199" s="274"/>
      <c r="H199" s="211"/>
      <c r="I199" s="211"/>
      <c r="J199" s="211"/>
      <c r="K199" s="211"/>
      <c r="L199" s="211"/>
      <c r="M199" s="211"/>
      <c r="N199" s="211"/>
      <c r="O199" s="211"/>
      <c r="P199" s="211"/>
      <c r="Q199" s="211"/>
      <c r="R199" s="211"/>
      <c r="S199" s="211"/>
      <c r="T199" s="284"/>
    </row>
    <row r="200" spans="1:20" ht="14.25" customHeight="1" x14ac:dyDescent="0.2">
      <c r="A200" s="161"/>
      <c r="B200" s="271">
        <f t="shared" si="10"/>
        <v>45845</v>
      </c>
      <c r="C200" s="205">
        <f t="shared" si="9"/>
        <v>45845</v>
      </c>
      <c r="D200" s="205"/>
      <c r="E200" s="223">
        <v>45845</v>
      </c>
      <c r="F200" s="214">
        <v>28</v>
      </c>
      <c r="G200" s="207"/>
      <c r="H200" s="207"/>
      <c r="I200" s="207"/>
      <c r="J200" s="207"/>
      <c r="K200" s="207"/>
      <c r="L200" s="207"/>
      <c r="M200" s="207"/>
      <c r="N200" s="207"/>
      <c r="O200" s="207"/>
      <c r="P200" s="207"/>
      <c r="Q200" s="207"/>
      <c r="R200" s="207"/>
      <c r="S200" s="207"/>
      <c r="T200" s="272"/>
    </row>
    <row r="201" spans="1:20" ht="14.25" customHeight="1" x14ac:dyDescent="0.2">
      <c r="A201" s="161"/>
      <c r="B201" s="271">
        <f t="shared" si="10"/>
        <v>45846</v>
      </c>
      <c r="C201" s="205">
        <f t="shared" si="9"/>
        <v>45846</v>
      </c>
      <c r="D201" s="205"/>
      <c r="E201" s="223">
        <v>45846</v>
      </c>
      <c r="F201" s="214"/>
      <c r="G201" s="207"/>
      <c r="H201" s="207"/>
      <c r="I201" s="207"/>
      <c r="J201" s="207"/>
      <c r="K201" s="207"/>
      <c r="L201" s="207"/>
      <c r="M201" s="207"/>
      <c r="N201" s="207"/>
      <c r="O201" s="207"/>
      <c r="P201" s="207"/>
      <c r="Q201" s="207"/>
      <c r="R201" s="207"/>
      <c r="S201" s="207"/>
      <c r="T201" s="272"/>
    </row>
    <row r="202" spans="1:20" ht="14.25" customHeight="1" x14ac:dyDescent="0.2">
      <c r="A202" s="161"/>
      <c r="B202" s="271">
        <f t="shared" si="10"/>
        <v>45847</v>
      </c>
      <c r="C202" s="205">
        <f t="shared" si="9"/>
        <v>45847</v>
      </c>
      <c r="D202" s="205"/>
      <c r="E202" s="223">
        <v>45847</v>
      </c>
      <c r="F202" s="214"/>
      <c r="G202" s="207"/>
      <c r="H202" s="207"/>
      <c r="I202" s="207"/>
      <c r="J202" s="207"/>
      <c r="K202" s="207"/>
      <c r="L202" s="207"/>
      <c r="M202" s="207"/>
      <c r="N202" s="207"/>
      <c r="O202" s="207"/>
      <c r="P202" s="207"/>
      <c r="Q202" s="207"/>
      <c r="R202" s="207"/>
      <c r="S202" s="207"/>
      <c r="T202" s="272"/>
    </row>
    <row r="203" spans="1:20" ht="14.25" customHeight="1" x14ac:dyDescent="0.2">
      <c r="A203" s="161"/>
      <c r="B203" s="271">
        <f t="shared" si="10"/>
        <v>45848</v>
      </c>
      <c r="C203" s="205">
        <f t="shared" si="9"/>
        <v>45848</v>
      </c>
      <c r="D203" s="205"/>
      <c r="E203" s="223">
        <v>45848</v>
      </c>
      <c r="F203" s="214"/>
      <c r="G203" s="207"/>
      <c r="H203" s="207"/>
      <c r="I203" s="207"/>
      <c r="J203" s="207"/>
      <c r="K203" s="207"/>
      <c r="L203" s="207"/>
      <c r="M203" s="207"/>
      <c r="N203" s="207"/>
      <c r="O203" s="207"/>
      <c r="P203" s="207"/>
      <c r="Q203" s="207"/>
      <c r="R203" s="207"/>
      <c r="S203" s="207"/>
      <c r="T203" s="272"/>
    </row>
    <row r="204" spans="1:20" ht="14.25" customHeight="1" x14ac:dyDescent="0.2">
      <c r="A204" s="161"/>
      <c r="B204" s="271">
        <f t="shared" si="10"/>
        <v>45849</v>
      </c>
      <c r="C204" s="205">
        <f t="shared" si="9"/>
        <v>45849</v>
      </c>
      <c r="D204" s="205"/>
      <c r="E204" s="223">
        <v>45849</v>
      </c>
      <c r="F204" s="214"/>
      <c r="G204" s="207"/>
      <c r="H204" s="207"/>
      <c r="I204" s="207"/>
      <c r="J204" s="207"/>
      <c r="K204" s="207"/>
      <c r="L204" s="207"/>
      <c r="M204" s="207"/>
      <c r="N204" s="207"/>
      <c r="O204" s="207"/>
      <c r="P204" s="207"/>
      <c r="Q204" s="207"/>
      <c r="R204" s="207"/>
      <c r="S204" s="207"/>
      <c r="T204" s="272"/>
    </row>
    <row r="205" spans="1:20" ht="14.25" customHeight="1" x14ac:dyDescent="0.2">
      <c r="A205" s="161"/>
      <c r="B205" s="271">
        <f t="shared" si="10"/>
        <v>45850</v>
      </c>
      <c r="C205" s="205">
        <f t="shared" si="9"/>
        <v>45850</v>
      </c>
      <c r="D205" s="205"/>
      <c r="E205" s="223">
        <v>45850</v>
      </c>
      <c r="F205" s="214"/>
      <c r="G205" s="207"/>
      <c r="H205" s="207"/>
      <c r="I205" s="207"/>
      <c r="J205" s="207"/>
      <c r="K205" s="207"/>
      <c r="L205" s="207"/>
      <c r="M205" s="207"/>
      <c r="N205" s="207"/>
      <c r="O205" s="207"/>
      <c r="P205" s="207"/>
      <c r="Q205" s="207"/>
      <c r="R205" s="207"/>
      <c r="S205" s="207"/>
      <c r="T205" s="272"/>
    </row>
    <row r="206" spans="1:20" ht="14.25" customHeight="1" x14ac:dyDescent="0.2">
      <c r="A206" s="161"/>
      <c r="B206" s="267">
        <f t="shared" si="10"/>
        <v>45851</v>
      </c>
      <c r="C206" s="208">
        <f t="shared" si="9"/>
        <v>45851</v>
      </c>
      <c r="D206" s="208"/>
      <c r="E206" s="209">
        <v>45851</v>
      </c>
      <c r="F206" s="250"/>
      <c r="G206" s="274"/>
      <c r="H206" s="211"/>
      <c r="I206" s="211"/>
      <c r="J206" s="211"/>
      <c r="K206" s="211"/>
      <c r="L206" s="211"/>
      <c r="M206" s="211"/>
      <c r="N206" s="211"/>
      <c r="O206" s="211"/>
      <c r="P206" s="211"/>
      <c r="Q206" s="211"/>
      <c r="R206" s="211"/>
      <c r="S206" s="211"/>
      <c r="T206" s="284"/>
    </row>
    <row r="207" spans="1:20" ht="14.25" customHeight="1" x14ac:dyDescent="0.2">
      <c r="A207" s="161"/>
      <c r="B207" s="271">
        <f t="shared" si="10"/>
        <v>45852</v>
      </c>
      <c r="C207" s="205">
        <f t="shared" si="9"/>
        <v>45852</v>
      </c>
      <c r="D207" s="205"/>
      <c r="E207" s="223">
        <v>45852</v>
      </c>
      <c r="F207" s="214">
        <v>29</v>
      </c>
      <c r="G207" s="207"/>
      <c r="H207" s="207"/>
      <c r="I207" s="207"/>
      <c r="J207" s="207"/>
      <c r="K207" s="207"/>
      <c r="L207" s="207"/>
      <c r="M207" s="207"/>
      <c r="N207" s="207"/>
      <c r="O207" s="207"/>
      <c r="P207" s="207"/>
      <c r="Q207" s="207"/>
      <c r="R207" s="207"/>
      <c r="S207" s="207"/>
      <c r="T207" s="272"/>
    </row>
    <row r="208" spans="1:20" ht="14.25" customHeight="1" x14ac:dyDescent="0.2">
      <c r="A208" s="161"/>
      <c r="B208" s="271">
        <f t="shared" si="10"/>
        <v>45853</v>
      </c>
      <c r="C208" s="205">
        <f t="shared" si="9"/>
        <v>45853</v>
      </c>
      <c r="D208" s="205"/>
      <c r="E208" s="223">
        <v>45853</v>
      </c>
      <c r="F208" s="214"/>
      <c r="G208" s="207"/>
      <c r="H208" s="207"/>
      <c r="I208" s="207"/>
      <c r="J208" s="207"/>
      <c r="K208" s="207"/>
      <c r="L208" s="207"/>
      <c r="M208" s="207"/>
      <c r="N208" s="207"/>
      <c r="O208" s="207"/>
      <c r="P208" s="207"/>
      <c r="Q208" s="207"/>
      <c r="R208" s="207"/>
      <c r="S208" s="207"/>
      <c r="T208" s="272"/>
    </row>
    <row r="209" spans="1:20" ht="14.25" customHeight="1" x14ac:dyDescent="0.2">
      <c r="A209" s="161"/>
      <c r="B209" s="271">
        <f t="shared" si="10"/>
        <v>45854</v>
      </c>
      <c r="C209" s="205">
        <f t="shared" si="9"/>
        <v>45854</v>
      </c>
      <c r="D209" s="205"/>
      <c r="E209" s="223">
        <v>45854</v>
      </c>
      <c r="F209" s="214"/>
      <c r="G209" s="207"/>
      <c r="H209" s="207"/>
      <c r="I209" s="207"/>
      <c r="J209" s="207"/>
      <c r="K209" s="207"/>
      <c r="L209" s="207"/>
      <c r="M209" s="207"/>
      <c r="N209" s="207"/>
      <c r="O209" s="207"/>
      <c r="P209" s="207"/>
      <c r="Q209" s="207"/>
      <c r="R209" s="207"/>
      <c r="S209" s="207"/>
      <c r="T209" s="272"/>
    </row>
    <row r="210" spans="1:20" ht="14.25" customHeight="1" x14ac:dyDescent="0.2">
      <c r="A210" s="161"/>
      <c r="B210" s="271">
        <f t="shared" si="10"/>
        <v>45855</v>
      </c>
      <c r="C210" s="205">
        <f t="shared" si="9"/>
        <v>45855</v>
      </c>
      <c r="D210" s="205"/>
      <c r="E210" s="223">
        <v>45855</v>
      </c>
      <c r="F210" s="214"/>
      <c r="G210" s="207"/>
      <c r="H210" s="207"/>
      <c r="I210" s="207"/>
      <c r="J210" s="207"/>
      <c r="K210" s="207"/>
      <c r="L210" s="207"/>
      <c r="M210" s="207"/>
      <c r="N210" s="207"/>
      <c r="O210" s="207"/>
      <c r="P210" s="207"/>
      <c r="Q210" s="207"/>
      <c r="R210" s="207"/>
      <c r="S210" s="207"/>
      <c r="T210" s="272"/>
    </row>
    <row r="211" spans="1:20" ht="14.25" customHeight="1" x14ac:dyDescent="0.2">
      <c r="A211" s="161"/>
      <c r="B211" s="271">
        <f t="shared" si="10"/>
        <v>45856</v>
      </c>
      <c r="C211" s="205">
        <f t="shared" si="9"/>
        <v>45856</v>
      </c>
      <c r="D211" s="205"/>
      <c r="E211" s="223">
        <v>45856</v>
      </c>
      <c r="F211" s="214"/>
      <c r="G211" s="207"/>
      <c r="H211" s="207"/>
      <c r="I211" s="207"/>
      <c r="J211" s="207"/>
      <c r="K211" s="207"/>
      <c r="L211" s="207"/>
      <c r="M211" s="207"/>
      <c r="N211" s="207"/>
      <c r="O211" s="207"/>
      <c r="P211" s="207"/>
      <c r="Q211" s="207"/>
      <c r="R211" s="207"/>
      <c r="S211" s="207"/>
      <c r="T211" s="272"/>
    </row>
    <row r="212" spans="1:20" ht="14.25" customHeight="1" x14ac:dyDescent="0.2">
      <c r="A212" s="161"/>
      <c r="B212" s="271">
        <f t="shared" si="10"/>
        <v>45857</v>
      </c>
      <c r="C212" s="205">
        <f t="shared" si="9"/>
        <v>45857</v>
      </c>
      <c r="D212" s="205"/>
      <c r="E212" s="223">
        <v>45857</v>
      </c>
      <c r="F212" s="214"/>
      <c r="G212" s="207"/>
      <c r="H212" s="207"/>
      <c r="I212" s="207"/>
      <c r="J212" s="207"/>
      <c r="K212" s="207"/>
      <c r="L212" s="207"/>
      <c r="M212" s="207"/>
      <c r="N212" s="207"/>
      <c r="O212" s="207"/>
      <c r="P212" s="207"/>
      <c r="Q212" s="207"/>
      <c r="R212" s="207"/>
      <c r="S212" s="207"/>
      <c r="T212" s="272"/>
    </row>
    <row r="213" spans="1:20" ht="14.25" customHeight="1" x14ac:dyDescent="0.2">
      <c r="A213" s="161"/>
      <c r="B213" s="267">
        <f t="shared" si="10"/>
        <v>45858</v>
      </c>
      <c r="C213" s="208">
        <f t="shared" si="9"/>
        <v>45858</v>
      </c>
      <c r="D213" s="208"/>
      <c r="E213" s="209">
        <v>45858</v>
      </c>
      <c r="F213" s="250"/>
      <c r="G213" s="274"/>
      <c r="H213" s="211"/>
      <c r="I213" s="211"/>
      <c r="J213" s="211"/>
      <c r="K213" s="211"/>
      <c r="L213" s="211"/>
      <c r="M213" s="211"/>
      <c r="N213" s="211"/>
      <c r="O213" s="211"/>
      <c r="P213" s="211"/>
      <c r="Q213" s="211"/>
      <c r="R213" s="211"/>
      <c r="S213" s="211"/>
      <c r="T213" s="284"/>
    </row>
    <row r="214" spans="1:20" ht="14.25" customHeight="1" x14ac:dyDescent="0.2">
      <c r="A214" s="161"/>
      <c r="B214" s="271">
        <f t="shared" si="10"/>
        <v>45859</v>
      </c>
      <c r="C214" s="205">
        <f t="shared" si="9"/>
        <v>45859</v>
      </c>
      <c r="D214" s="205"/>
      <c r="E214" s="223">
        <v>45859</v>
      </c>
      <c r="F214" s="214">
        <v>30</v>
      </c>
      <c r="G214" s="207"/>
      <c r="H214" s="207"/>
      <c r="I214" s="207"/>
      <c r="J214" s="207"/>
      <c r="K214" s="207"/>
      <c r="L214" s="207"/>
      <c r="M214" s="207"/>
      <c r="N214" s="207"/>
      <c r="O214" s="207"/>
      <c r="P214" s="207"/>
      <c r="Q214" s="207"/>
      <c r="R214" s="207"/>
      <c r="S214" s="207"/>
      <c r="T214" s="272"/>
    </row>
    <row r="215" spans="1:20" ht="14.25" customHeight="1" x14ac:dyDescent="0.2">
      <c r="A215" s="161"/>
      <c r="B215" s="271">
        <f t="shared" si="10"/>
        <v>45860</v>
      </c>
      <c r="C215" s="205">
        <f t="shared" si="9"/>
        <v>45860</v>
      </c>
      <c r="D215" s="205"/>
      <c r="E215" s="223">
        <v>45860</v>
      </c>
      <c r="F215" s="214"/>
      <c r="G215" s="207"/>
      <c r="H215" s="207"/>
      <c r="I215" s="207"/>
      <c r="J215" s="207"/>
      <c r="K215" s="207"/>
      <c r="L215" s="207"/>
      <c r="M215" s="207"/>
      <c r="N215" s="207"/>
      <c r="O215" s="207"/>
      <c r="P215" s="207"/>
      <c r="Q215" s="207"/>
      <c r="R215" s="207"/>
      <c r="S215" s="207"/>
      <c r="T215" s="272"/>
    </row>
    <row r="216" spans="1:20" ht="14.25" customHeight="1" x14ac:dyDescent="0.2">
      <c r="A216" s="161"/>
      <c r="B216" s="271">
        <f t="shared" si="10"/>
        <v>45861</v>
      </c>
      <c r="C216" s="205">
        <f t="shared" si="9"/>
        <v>45861</v>
      </c>
      <c r="D216" s="205"/>
      <c r="E216" s="223">
        <v>45861</v>
      </c>
      <c r="F216" s="214"/>
      <c r="G216" s="207"/>
      <c r="H216" s="207"/>
      <c r="I216" s="207"/>
      <c r="J216" s="207"/>
      <c r="K216" s="207"/>
      <c r="L216" s="207"/>
      <c r="M216" s="207"/>
      <c r="N216" s="207"/>
      <c r="O216" s="207"/>
      <c r="P216" s="207"/>
      <c r="Q216" s="207"/>
      <c r="R216" s="207"/>
      <c r="S216" s="207"/>
      <c r="T216" s="272"/>
    </row>
    <row r="217" spans="1:20" ht="14.25" customHeight="1" x14ac:dyDescent="0.2">
      <c r="A217" s="161"/>
      <c r="B217" s="271">
        <f t="shared" si="10"/>
        <v>45862</v>
      </c>
      <c r="C217" s="205">
        <f t="shared" si="9"/>
        <v>45862</v>
      </c>
      <c r="D217" s="205"/>
      <c r="E217" s="223">
        <v>45862</v>
      </c>
      <c r="F217" s="214"/>
      <c r="G217" s="207"/>
      <c r="H217" s="207"/>
      <c r="I217" s="207"/>
      <c r="J217" s="207"/>
      <c r="K217" s="207"/>
      <c r="L217" s="207"/>
      <c r="M217" s="207"/>
      <c r="N217" s="207"/>
      <c r="O217" s="207"/>
      <c r="P217" s="207"/>
      <c r="Q217" s="207"/>
      <c r="R217" s="207"/>
      <c r="S217" s="207"/>
      <c r="T217" s="272"/>
    </row>
    <row r="218" spans="1:20" ht="14.25" customHeight="1" x14ac:dyDescent="0.2">
      <c r="A218" s="161"/>
      <c r="B218" s="271">
        <f t="shared" si="10"/>
        <v>45863</v>
      </c>
      <c r="C218" s="205">
        <f t="shared" si="9"/>
        <v>45863</v>
      </c>
      <c r="D218" s="205"/>
      <c r="E218" s="223">
        <v>45863</v>
      </c>
      <c r="F218" s="214"/>
      <c r="G218" s="207"/>
      <c r="H218" s="207"/>
      <c r="I218" s="207"/>
      <c r="J218" s="207"/>
      <c r="K218" s="207"/>
      <c r="L218" s="207"/>
      <c r="M218" s="207"/>
      <c r="N218" s="207"/>
      <c r="O218" s="207"/>
      <c r="P218" s="207"/>
      <c r="Q218" s="207"/>
      <c r="R218" s="207"/>
      <c r="S218" s="207"/>
      <c r="T218" s="272"/>
    </row>
    <row r="219" spans="1:20" ht="14.25" customHeight="1" x14ac:dyDescent="0.2">
      <c r="A219" s="161"/>
      <c r="B219" s="271">
        <f t="shared" si="10"/>
        <v>45864</v>
      </c>
      <c r="C219" s="205">
        <f t="shared" si="9"/>
        <v>45864</v>
      </c>
      <c r="D219" s="205"/>
      <c r="E219" s="223">
        <v>45864</v>
      </c>
      <c r="F219" s="214"/>
      <c r="G219" s="207"/>
      <c r="H219" s="207"/>
      <c r="I219" s="207"/>
      <c r="J219" s="207"/>
      <c r="K219" s="207"/>
      <c r="L219" s="207"/>
      <c r="M219" s="207"/>
      <c r="N219" s="207"/>
      <c r="O219" s="207"/>
      <c r="P219" s="207"/>
      <c r="Q219" s="207"/>
      <c r="R219" s="207"/>
      <c r="S219" s="207"/>
      <c r="T219" s="272"/>
    </row>
    <row r="220" spans="1:20" ht="14.25" customHeight="1" x14ac:dyDescent="0.2">
      <c r="A220" s="161"/>
      <c r="B220" s="267">
        <f t="shared" si="10"/>
        <v>45865</v>
      </c>
      <c r="C220" s="208">
        <f t="shared" si="9"/>
        <v>45865</v>
      </c>
      <c r="D220" s="208"/>
      <c r="E220" s="209">
        <v>45865</v>
      </c>
      <c r="F220" s="250"/>
      <c r="G220" s="274"/>
      <c r="H220" s="211"/>
      <c r="I220" s="211"/>
      <c r="J220" s="211"/>
      <c r="K220" s="211"/>
      <c r="L220" s="211"/>
      <c r="M220" s="211"/>
      <c r="N220" s="211"/>
      <c r="O220" s="211"/>
      <c r="P220" s="211"/>
      <c r="Q220" s="211"/>
      <c r="R220" s="211"/>
      <c r="S220" s="211"/>
      <c r="T220" s="284"/>
    </row>
    <row r="221" spans="1:20" ht="14.25" customHeight="1" x14ac:dyDescent="0.2">
      <c r="A221" s="161"/>
      <c r="B221" s="271">
        <f t="shared" si="10"/>
        <v>45866</v>
      </c>
      <c r="C221" s="205">
        <f t="shared" si="9"/>
        <v>45866</v>
      </c>
      <c r="D221" s="205"/>
      <c r="E221" s="223">
        <v>45866</v>
      </c>
      <c r="F221" s="214">
        <v>31</v>
      </c>
      <c r="G221" s="207"/>
      <c r="H221" s="207"/>
      <c r="I221" s="207"/>
      <c r="J221" s="207"/>
      <c r="K221" s="207"/>
      <c r="L221" s="207"/>
      <c r="M221" s="207"/>
      <c r="N221" s="207"/>
      <c r="O221" s="207"/>
      <c r="P221" s="207"/>
      <c r="Q221" s="207"/>
      <c r="R221" s="207"/>
      <c r="S221" s="207"/>
      <c r="T221" s="272"/>
    </row>
    <row r="222" spans="1:20" ht="14.25" customHeight="1" x14ac:dyDescent="0.2">
      <c r="A222" s="161"/>
      <c r="B222" s="271">
        <f t="shared" si="10"/>
        <v>45867</v>
      </c>
      <c r="C222" s="205">
        <f t="shared" si="9"/>
        <v>45867</v>
      </c>
      <c r="D222" s="205"/>
      <c r="E222" s="223">
        <v>45867</v>
      </c>
      <c r="F222" s="214"/>
      <c r="G222" s="207"/>
      <c r="H222" s="207"/>
      <c r="I222" s="207"/>
      <c r="J222" s="207"/>
      <c r="K222" s="207"/>
      <c r="L222" s="207"/>
      <c r="M222" s="207"/>
      <c r="N222" s="207"/>
      <c r="O222" s="207"/>
      <c r="P222" s="207"/>
      <c r="Q222" s="207"/>
      <c r="R222" s="207"/>
      <c r="S222" s="207"/>
      <c r="T222" s="272"/>
    </row>
    <row r="223" spans="1:20" ht="14.25" customHeight="1" x14ac:dyDescent="0.2">
      <c r="A223" s="161"/>
      <c r="B223" s="271">
        <f t="shared" si="10"/>
        <v>45868</v>
      </c>
      <c r="C223" s="205">
        <f t="shared" si="9"/>
        <v>45868</v>
      </c>
      <c r="D223" s="205"/>
      <c r="E223" s="223">
        <v>45868</v>
      </c>
      <c r="F223" s="214"/>
      <c r="G223" s="207"/>
      <c r="H223" s="207"/>
      <c r="I223" s="207"/>
      <c r="J223" s="207"/>
      <c r="K223" s="207"/>
      <c r="L223" s="207"/>
      <c r="M223" s="207"/>
      <c r="N223" s="207"/>
      <c r="O223" s="207"/>
      <c r="P223" s="207"/>
      <c r="Q223" s="207"/>
      <c r="R223" s="207"/>
      <c r="S223" s="207"/>
      <c r="T223" s="272"/>
    </row>
    <row r="224" spans="1:20" ht="14.25" customHeight="1" x14ac:dyDescent="0.2">
      <c r="A224" s="161"/>
      <c r="B224" s="271">
        <f t="shared" si="10"/>
        <v>45869</v>
      </c>
      <c r="C224" s="205">
        <f t="shared" si="9"/>
        <v>45869</v>
      </c>
      <c r="D224" s="205"/>
      <c r="E224" s="223">
        <v>45869</v>
      </c>
      <c r="F224" s="214"/>
      <c r="G224" s="207"/>
      <c r="H224" s="207"/>
      <c r="I224" s="207"/>
      <c r="J224" s="207"/>
      <c r="K224" s="207"/>
      <c r="L224" s="207"/>
      <c r="M224" s="207"/>
      <c r="N224" s="207"/>
      <c r="O224" s="207"/>
      <c r="P224" s="207"/>
      <c r="Q224" s="207"/>
      <c r="R224" s="207"/>
      <c r="S224" s="207"/>
      <c r="T224" s="272"/>
    </row>
    <row r="225" spans="1:20" ht="20.25" customHeight="1" x14ac:dyDescent="0.35">
      <c r="A225" s="161"/>
      <c r="B225" s="291"/>
      <c r="C225" s="242"/>
      <c r="D225" s="242"/>
      <c r="E225" s="242"/>
      <c r="F225" s="243"/>
      <c r="G225" s="244" t="s">
        <v>197</v>
      </c>
      <c r="H225" s="244"/>
      <c r="I225" s="244"/>
      <c r="J225" s="244"/>
      <c r="K225" s="244"/>
      <c r="L225" s="244"/>
      <c r="M225" s="244"/>
      <c r="N225" s="244"/>
      <c r="O225" s="244"/>
      <c r="P225" s="244"/>
      <c r="Q225" s="244"/>
      <c r="R225" s="244"/>
      <c r="S225" s="244"/>
      <c r="T225" s="292"/>
    </row>
    <row r="226" spans="1:20" ht="14.25" customHeight="1" x14ac:dyDescent="0.2">
      <c r="A226" s="161"/>
      <c r="B226" s="273">
        <f t="shared" si="10"/>
        <v>45870</v>
      </c>
      <c r="C226" s="293">
        <f t="shared" ref="C226:C256" si="11">E226</f>
        <v>45870</v>
      </c>
      <c r="D226" s="293"/>
      <c r="E226" s="294">
        <v>45870</v>
      </c>
      <c r="F226" s="212"/>
      <c r="G226" s="213" t="s">
        <v>93</v>
      </c>
      <c r="H226" s="213"/>
      <c r="I226" s="213"/>
      <c r="J226" s="213"/>
      <c r="K226" s="213"/>
      <c r="L226" s="213"/>
      <c r="M226" s="213"/>
      <c r="N226" s="213"/>
      <c r="O226" s="213"/>
      <c r="P226" s="213"/>
      <c r="Q226" s="213"/>
      <c r="R226" s="213"/>
      <c r="S226" s="213"/>
      <c r="T226" s="270"/>
    </row>
    <row r="227" spans="1:20" ht="14.25" customHeight="1" x14ac:dyDescent="0.2">
      <c r="A227" s="161"/>
      <c r="B227" s="271">
        <f t="shared" si="10"/>
        <v>45871</v>
      </c>
      <c r="C227" s="205">
        <f t="shared" si="11"/>
        <v>45871</v>
      </c>
      <c r="D227" s="205"/>
      <c r="E227" s="223">
        <v>45871</v>
      </c>
      <c r="F227" s="206"/>
      <c r="G227" s="207"/>
      <c r="H227" s="207"/>
      <c r="I227" s="207"/>
      <c r="J227" s="207"/>
      <c r="K227" s="207"/>
      <c r="L227" s="207"/>
      <c r="M227" s="207"/>
      <c r="N227" s="207"/>
      <c r="O227" s="207"/>
      <c r="P227" s="207"/>
      <c r="Q227" s="207"/>
      <c r="R227" s="207"/>
      <c r="S227" s="207"/>
      <c r="T227" s="272"/>
    </row>
    <row r="228" spans="1:20" ht="14.25" customHeight="1" x14ac:dyDescent="0.2">
      <c r="A228" s="161"/>
      <c r="B228" s="267">
        <f t="shared" si="10"/>
        <v>45872</v>
      </c>
      <c r="C228" s="208">
        <f t="shared" si="11"/>
        <v>45872</v>
      </c>
      <c r="D228" s="208"/>
      <c r="E228" s="209">
        <v>45872</v>
      </c>
      <c r="F228" s="250"/>
      <c r="G228" s="211"/>
      <c r="H228" s="274"/>
      <c r="I228" s="274"/>
      <c r="J228" s="274"/>
      <c r="K228" s="274"/>
      <c r="L228" s="274"/>
      <c r="M228" s="274"/>
      <c r="N228" s="274"/>
      <c r="O228" s="274"/>
      <c r="P228" s="274"/>
      <c r="Q228" s="274"/>
      <c r="R228" s="274"/>
      <c r="S228" s="274"/>
      <c r="T228" s="275"/>
    </row>
    <row r="229" spans="1:20" ht="14.25" customHeight="1" x14ac:dyDescent="0.2">
      <c r="A229" s="161"/>
      <c r="B229" s="271">
        <f t="shared" si="10"/>
        <v>45873</v>
      </c>
      <c r="C229" s="205">
        <f t="shared" si="11"/>
        <v>45873</v>
      </c>
      <c r="D229" s="205"/>
      <c r="E229" s="223">
        <v>45873</v>
      </c>
      <c r="F229" s="214">
        <v>32</v>
      </c>
      <c r="G229" s="207"/>
      <c r="H229" s="213"/>
      <c r="I229" s="213"/>
      <c r="J229" s="213"/>
      <c r="K229" s="213"/>
      <c r="L229" s="213"/>
      <c r="M229" s="213"/>
      <c r="N229" s="213"/>
      <c r="O229" s="213"/>
      <c r="P229" s="213"/>
      <c r="Q229" s="213"/>
      <c r="R229" s="213"/>
      <c r="S229" s="213"/>
      <c r="T229" s="270"/>
    </row>
    <row r="230" spans="1:20" ht="14.25" customHeight="1" x14ac:dyDescent="0.2">
      <c r="A230" s="161"/>
      <c r="B230" s="271">
        <f t="shared" si="10"/>
        <v>45874</v>
      </c>
      <c r="C230" s="205">
        <f t="shared" si="11"/>
        <v>45874</v>
      </c>
      <c r="D230" s="205"/>
      <c r="E230" s="223">
        <v>45874</v>
      </c>
      <c r="F230" s="214"/>
      <c r="G230" s="207"/>
      <c r="H230" s="207"/>
      <c r="I230" s="207"/>
      <c r="J230" s="207"/>
      <c r="K230" s="207"/>
      <c r="L230" s="207"/>
      <c r="M230" s="207"/>
      <c r="N230" s="207"/>
      <c r="O230" s="207"/>
      <c r="P230" s="207"/>
      <c r="Q230" s="207"/>
      <c r="R230" s="207"/>
      <c r="S230" s="207"/>
      <c r="T230" s="272"/>
    </row>
    <row r="231" spans="1:20" ht="14.25" customHeight="1" x14ac:dyDescent="0.2">
      <c r="A231" s="161"/>
      <c r="B231" s="271">
        <f t="shared" si="10"/>
        <v>45875</v>
      </c>
      <c r="C231" s="205">
        <f t="shared" si="11"/>
        <v>45875</v>
      </c>
      <c r="D231" s="205"/>
      <c r="E231" s="223">
        <v>45875</v>
      </c>
      <c r="F231" s="206"/>
      <c r="G231" s="207"/>
      <c r="H231" s="207"/>
      <c r="I231" s="207"/>
      <c r="J231" s="207"/>
      <c r="K231" s="207"/>
      <c r="L231" s="207"/>
      <c r="M231" s="207"/>
      <c r="N231" s="207"/>
      <c r="O231" s="207"/>
      <c r="P231" s="207"/>
      <c r="Q231" s="207"/>
      <c r="R231" s="207"/>
      <c r="S231" s="207"/>
      <c r="T231" s="272"/>
    </row>
    <row r="232" spans="1:20" ht="14.25" customHeight="1" x14ac:dyDescent="0.2">
      <c r="A232" s="161"/>
      <c r="B232" s="271">
        <f t="shared" si="10"/>
        <v>45876</v>
      </c>
      <c r="C232" s="205">
        <f t="shared" si="11"/>
        <v>45876</v>
      </c>
      <c r="D232" s="205"/>
      <c r="E232" s="223">
        <v>45876</v>
      </c>
      <c r="F232" s="206"/>
      <c r="G232" s="207"/>
      <c r="H232" s="207"/>
      <c r="I232" s="207"/>
      <c r="J232" s="207"/>
      <c r="K232" s="207"/>
      <c r="L232" s="207"/>
      <c r="M232" s="207"/>
      <c r="N232" s="207"/>
      <c r="O232" s="207"/>
      <c r="P232" s="207"/>
      <c r="Q232" s="207"/>
      <c r="R232" s="207"/>
      <c r="S232" s="207"/>
      <c r="T232" s="272"/>
    </row>
    <row r="233" spans="1:20" ht="14.25" customHeight="1" x14ac:dyDescent="0.2">
      <c r="A233" s="161"/>
      <c r="B233" s="273">
        <f t="shared" si="10"/>
        <v>45877</v>
      </c>
      <c r="C233" s="201">
        <f t="shared" si="11"/>
        <v>45877</v>
      </c>
      <c r="D233" s="201"/>
      <c r="E233" s="202">
        <v>45877</v>
      </c>
      <c r="F233" s="214"/>
      <c r="G233" s="207" t="s">
        <v>165</v>
      </c>
      <c r="H233" s="207"/>
      <c r="I233" s="207"/>
      <c r="J233" s="207"/>
      <c r="K233" s="207"/>
      <c r="L233" s="207"/>
      <c r="M233" s="207"/>
      <c r="N233" s="207"/>
      <c r="O233" s="207"/>
      <c r="P233" s="207"/>
      <c r="Q233" s="207"/>
      <c r="R233" s="207"/>
      <c r="S233" s="207"/>
      <c r="T233" s="272"/>
    </row>
    <row r="234" spans="1:20" ht="14.25" customHeight="1" x14ac:dyDescent="0.2">
      <c r="A234" s="161"/>
      <c r="B234" s="271">
        <f t="shared" si="10"/>
        <v>45878</v>
      </c>
      <c r="C234" s="205">
        <f t="shared" si="11"/>
        <v>45878</v>
      </c>
      <c r="D234" s="205"/>
      <c r="E234" s="223">
        <v>45878</v>
      </c>
      <c r="F234" s="214"/>
      <c r="G234" s="207"/>
      <c r="H234" s="207"/>
      <c r="I234" s="207"/>
      <c r="J234" s="207"/>
      <c r="K234" s="207"/>
      <c r="L234" s="207"/>
      <c r="M234" s="207"/>
      <c r="N234" s="207"/>
      <c r="O234" s="207"/>
      <c r="P234" s="207"/>
      <c r="Q234" s="207"/>
      <c r="R234" s="207"/>
      <c r="S234" s="207"/>
      <c r="T234" s="272"/>
    </row>
    <row r="235" spans="1:20" ht="14.25" customHeight="1" x14ac:dyDescent="0.2">
      <c r="A235" s="161"/>
      <c r="B235" s="267">
        <f t="shared" si="10"/>
        <v>45879</v>
      </c>
      <c r="C235" s="208">
        <f t="shared" si="11"/>
        <v>45879</v>
      </c>
      <c r="D235" s="208"/>
      <c r="E235" s="209">
        <v>45879</v>
      </c>
      <c r="F235" s="250"/>
      <c r="G235" s="211"/>
      <c r="H235" s="274"/>
      <c r="I235" s="274"/>
      <c r="J235" s="274"/>
      <c r="K235" s="274"/>
      <c r="L235" s="274"/>
      <c r="M235" s="274"/>
      <c r="N235" s="274"/>
      <c r="O235" s="274"/>
      <c r="P235" s="274"/>
      <c r="Q235" s="274"/>
      <c r="R235" s="274"/>
      <c r="S235" s="274"/>
      <c r="T235" s="275"/>
    </row>
    <row r="236" spans="1:20" ht="14.25" customHeight="1" x14ac:dyDescent="0.2">
      <c r="A236" s="161"/>
      <c r="B236" s="271">
        <f t="shared" si="10"/>
        <v>45880</v>
      </c>
      <c r="C236" s="205">
        <f t="shared" si="11"/>
        <v>45880</v>
      </c>
      <c r="D236" s="205"/>
      <c r="E236" s="223">
        <v>45880</v>
      </c>
      <c r="F236" s="214">
        <v>33</v>
      </c>
      <c r="G236" s="207"/>
      <c r="H236" s="207"/>
      <c r="I236" s="207"/>
      <c r="J236" s="207"/>
      <c r="K236" s="207"/>
      <c r="L236" s="207"/>
      <c r="M236" s="207"/>
      <c r="N236" s="207"/>
      <c r="O236" s="207"/>
      <c r="P236" s="207"/>
      <c r="Q236" s="207"/>
      <c r="R236" s="207"/>
      <c r="S236" s="207"/>
      <c r="T236" s="272"/>
    </row>
    <row r="237" spans="1:20" ht="14.25" customHeight="1" x14ac:dyDescent="0.2">
      <c r="A237" s="161"/>
      <c r="B237" s="271">
        <f t="shared" si="10"/>
        <v>45881</v>
      </c>
      <c r="C237" s="205">
        <f t="shared" si="11"/>
        <v>45881</v>
      </c>
      <c r="D237" s="205"/>
      <c r="E237" s="223">
        <v>45881</v>
      </c>
      <c r="F237" s="214"/>
      <c r="G237" s="207"/>
      <c r="H237" s="207"/>
      <c r="I237" s="207"/>
      <c r="J237" s="207"/>
      <c r="K237" s="207"/>
      <c r="L237" s="207"/>
      <c r="M237" s="207"/>
      <c r="N237" s="207"/>
      <c r="O237" s="207"/>
      <c r="P237" s="207"/>
      <c r="Q237" s="207"/>
      <c r="R237" s="207"/>
      <c r="S237" s="207"/>
      <c r="T237" s="272"/>
    </row>
    <row r="238" spans="1:20" ht="14.25" customHeight="1" x14ac:dyDescent="0.2">
      <c r="A238" s="161"/>
      <c r="B238" s="271">
        <f t="shared" si="10"/>
        <v>45882</v>
      </c>
      <c r="C238" s="205">
        <f t="shared" si="11"/>
        <v>45882</v>
      </c>
      <c r="D238" s="205"/>
      <c r="E238" s="223">
        <v>45882</v>
      </c>
      <c r="F238" s="214"/>
      <c r="G238" s="207"/>
      <c r="H238" s="207"/>
      <c r="I238" s="207"/>
      <c r="J238" s="207"/>
      <c r="K238" s="207"/>
      <c r="L238" s="207"/>
      <c r="M238" s="207"/>
      <c r="N238" s="207"/>
      <c r="O238" s="207"/>
      <c r="P238" s="207"/>
      <c r="Q238" s="207"/>
      <c r="R238" s="207"/>
      <c r="S238" s="207"/>
      <c r="T238" s="272"/>
    </row>
    <row r="239" spans="1:20" ht="14.25" customHeight="1" x14ac:dyDescent="0.2">
      <c r="A239" s="161"/>
      <c r="B239" s="271">
        <f t="shared" si="10"/>
        <v>45883</v>
      </c>
      <c r="C239" s="205">
        <f t="shared" si="11"/>
        <v>45883</v>
      </c>
      <c r="D239" s="205"/>
      <c r="E239" s="223">
        <v>45883</v>
      </c>
      <c r="F239" s="214"/>
      <c r="G239" s="207"/>
      <c r="H239" s="207"/>
      <c r="I239" s="207"/>
      <c r="J239" s="207"/>
      <c r="K239" s="207"/>
      <c r="L239" s="207"/>
      <c r="M239" s="207"/>
      <c r="N239" s="207"/>
      <c r="O239" s="207"/>
      <c r="P239" s="207"/>
      <c r="Q239" s="207"/>
      <c r="R239" s="207"/>
      <c r="S239" s="207"/>
      <c r="T239" s="272"/>
    </row>
    <row r="240" spans="1:20" ht="14.25" customHeight="1" x14ac:dyDescent="0.2">
      <c r="A240" s="161"/>
      <c r="B240" s="273">
        <f t="shared" si="10"/>
        <v>45884</v>
      </c>
      <c r="C240" s="201">
        <f t="shared" si="11"/>
        <v>45884</v>
      </c>
      <c r="D240" s="201"/>
      <c r="E240" s="202">
        <v>45884</v>
      </c>
      <c r="F240" s="214"/>
      <c r="G240" s="207" t="s">
        <v>94</v>
      </c>
      <c r="H240" s="207"/>
      <c r="I240" s="207"/>
      <c r="J240" s="207"/>
      <c r="K240" s="207"/>
      <c r="L240" s="207"/>
      <c r="M240" s="207"/>
      <c r="N240" s="207"/>
      <c r="O240" s="207"/>
      <c r="P240" s="207"/>
      <c r="Q240" s="207"/>
      <c r="R240" s="207"/>
      <c r="S240" s="207"/>
      <c r="T240" s="272"/>
    </row>
    <row r="241" spans="1:20" ht="14.25" customHeight="1" x14ac:dyDescent="0.2">
      <c r="A241" s="161"/>
      <c r="B241" s="271">
        <f t="shared" si="10"/>
        <v>45885</v>
      </c>
      <c r="C241" s="205">
        <f t="shared" si="11"/>
        <v>45885</v>
      </c>
      <c r="D241" s="205"/>
      <c r="E241" s="223">
        <v>45885</v>
      </c>
      <c r="F241" s="214"/>
      <c r="G241" s="207"/>
      <c r="H241" s="207"/>
      <c r="I241" s="207"/>
      <c r="J241" s="207"/>
      <c r="K241" s="207"/>
      <c r="L241" s="207"/>
      <c r="M241" s="207"/>
      <c r="N241" s="207"/>
      <c r="O241" s="207"/>
      <c r="P241" s="207"/>
      <c r="Q241" s="207"/>
      <c r="R241" s="207"/>
      <c r="S241" s="207"/>
      <c r="T241" s="272"/>
    </row>
    <row r="242" spans="1:20" ht="14.25" customHeight="1" x14ac:dyDescent="0.2">
      <c r="A242" s="161"/>
      <c r="B242" s="267">
        <f t="shared" si="10"/>
        <v>45886</v>
      </c>
      <c r="C242" s="208">
        <f t="shared" si="11"/>
        <v>45886</v>
      </c>
      <c r="D242" s="208"/>
      <c r="E242" s="209">
        <v>45886</v>
      </c>
      <c r="F242" s="250"/>
      <c r="G242" s="211"/>
      <c r="H242" s="211"/>
      <c r="I242" s="211"/>
      <c r="J242" s="211"/>
      <c r="K242" s="211"/>
      <c r="L242" s="211"/>
      <c r="M242" s="211"/>
      <c r="N242" s="211"/>
      <c r="O242" s="211"/>
      <c r="P242" s="211"/>
      <c r="Q242" s="211"/>
      <c r="R242" s="211"/>
      <c r="S242" s="211"/>
      <c r="T242" s="284"/>
    </row>
    <row r="243" spans="1:20" ht="14.25" customHeight="1" x14ac:dyDescent="0.2">
      <c r="A243" s="161"/>
      <c r="B243" s="271">
        <f t="shared" si="10"/>
        <v>45887</v>
      </c>
      <c r="C243" s="205">
        <f t="shared" si="11"/>
        <v>45887</v>
      </c>
      <c r="D243" s="205"/>
      <c r="E243" s="223">
        <v>45887</v>
      </c>
      <c r="F243" s="214">
        <v>34</v>
      </c>
      <c r="G243" s="207"/>
      <c r="H243" s="207"/>
      <c r="I243" s="207"/>
      <c r="J243" s="207"/>
      <c r="K243" s="207"/>
      <c r="L243" s="207"/>
      <c r="M243" s="207"/>
      <c r="N243" s="207"/>
      <c r="O243" s="207"/>
      <c r="P243" s="207"/>
      <c r="Q243" s="207"/>
      <c r="R243" s="207"/>
      <c r="S243" s="207"/>
      <c r="T243" s="272"/>
    </row>
    <row r="244" spans="1:20" ht="14.25" customHeight="1" x14ac:dyDescent="0.2">
      <c r="A244" s="161"/>
      <c r="B244" s="271">
        <f t="shared" si="10"/>
        <v>45888</v>
      </c>
      <c r="C244" s="205">
        <f t="shared" si="11"/>
        <v>45888</v>
      </c>
      <c r="D244" s="205"/>
      <c r="E244" s="223">
        <v>45888</v>
      </c>
      <c r="F244" s="221"/>
      <c r="G244" s="207"/>
      <c r="H244" s="207"/>
      <c r="I244" s="207"/>
      <c r="J244" s="207"/>
      <c r="K244" s="207"/>
      <c r="L244" s="207"/>
      <c r="M244" s="207"/>
      <c r="N244" s="207"/>
      <c r="O244" s="207"/>
      <c r="P244" s="207"/>
      <c r="Q244" s="207"/>
      <c r="R244" s="207"/>
      <c r="S244" s="207"/>
      <c r="T244" s="272"/>
    </row>
    <row r="245" spans="1:20" ht="14.25" customHeight="1" x14ac:dyDescent="0.2">
      <c r="A245" s="161"/>
      <c r="B245" s="271">
        <f t="shared" si="10"/>
        <v>45889</v>
      </c>
      <c r="C245" s="205">
        <f t="shared" si="11"/>
        <v>45889</v>
      </c>
      <c r="D245" s="205"/>
      <c r="E245" s="223">
        <v>45889</v>
      </c>
      <c r="F245" s="214"/>
      <c r="G245" s="207"/>
      <c r="H245" s="207"/>
      <c r="I245" s="207"/>
      <c r="J245" s="207"/>
      <c r="K245" s="207"/>
      <c r="L245" s="207"/>
      <c r="M245" s="207"/>
      <c r="N245" s="207"/>
      <c r="O245" s="207"/>
      <c r="P245" s="207"/>
      <c r="Q245" s="207"/>
      <c r="R245" s="207"/>
      <c r="S245" s="207"/>
      <c r="T245" s="272"/>
    </row>
    <row r="246" spans="1:20" ht="14.25" customHeight="1" x14ac:dyDescent="0.2">
      <c r="A246" s="161"/>
      <c r="B246" s="271">
        <f t="shared" si="10"/>
        <v>45890</v>
      </c>
      <c r="C246" s="205">
        <f t="shared" si="11"/>
        <v>45890</v>
      </c>
      <c r="D246" s="205"/>
      <c r="E246" s="223">
        <v>45890</v>
      </c>
      <c r="F246" s="214"/>
      <c r="G246" s="207"/>
      <c r="H246" s="207"/>
      <c r="I246" s="207"/>
      <c r="J246" s="207"/>
      <c r="K246" s="207"/>
      <c r="L246" s="207"/>
      <c r="M246" s="207"/>
      <c r="N246" s="207"/>
      <c r="O246" s="207"/>
      <c r="P246" s="207"/>
      <c r="Q246" s="207"/>
      <c r="R246" s="207"/>
      <c r="S246" s="207"/>
      <c r="T246" s="272"/>
    </row>
    <row r="247" spans="1:20" ht="14.25" customHeight="1" x14ac:dyDescent="0.2">
      <c r="A247" s="161"/>
      <c r="B247" s="271">
        <f t="shared" si="10"/>
        <v>45891</v>
      </c>
      <c r="C247" s="205">
        <f t="shared" si="11"/>
        <v>45891</v>
      </c>
      <c r="D247" s="205"/>
      <c r="E247" s="223">
        <v>45891</v>
      </c>
      <c r="F247" s="214"/>
      <c r="G247" s="207"/>
      <c r="H247" s="207"/>
      <c r="I247" s="207"/>
      <c r="J247" s="207"/>
      <c r="K247" s="207"/>
      <c r="L247" s="207"/>
      <c r="M247" s="207"/>
      <c r="N247" s="207"/>
      <c r="O247" s="207"/>
      <c r="P247" s="207"/>
      <c r="Q247" s="207"/>
      <c r="R247" s="207"/>
      <c r="S247" s="207"/>
      <c r="T247" s="272"/>
    </row>
    <row r="248" spans="1:20" ht="14.25" customHeight="1" x14ac:dyDescent="0.2">
      <c r="A248" s="161"/>
      <c r="B248" s="271">
        <f t="shared" si="10"/>
        <v>45892</v>
      </c>
      <c r="C248" s="205">
        <f t="shared" si="11"/>
        <v>45892</v>
      </c>
      <c r="D248" s="205"/>
      <c r="E248" s="223">
        <v>45892</v>
      </c>
      <c r="F248" s="214"/>
      <c r="G248" s="207"/>
      <c r="H248" s="207"/>
      <c r="I248" s="207"/>
      <c r="J248" s="207"/>
      <c r="K248" s="207"/>
      <c r="L248" s="207"/>
      <c r="M248" s="207"/>
      <c r="N248" s="207"/>
      <c r="O248" s="207"/>
      <c r="P248" s="207"/>
      <c r="Q248" s="207"/>
      <c r="R248" s="207"/>
      <c r="S248" s="207"/>
      <c r="T248" s="272"/>
    </row>
    <row r="249" spans="1:20" ht="14.25" customHeight="1" x14ac:dyDescent="0.2">
      <c r="A249" s="161"/>
      <c r="B249" s="267">
        <f t="shared" si="10"/>
        <v>45893</v>
      </c>
      <c r="C249" s="208">
        <f t="shared" si="11"/>
        <v>45893</v>
      </c>
      <c r="D249" s="208"/>
      <c r="E249" s="209">
        <v>45893</v>
      </c>
      <c r="F249" s="250"/>
      <c r="G249" s="211"/>
      <c r="H249" s="211"/>
      <c r="I249" s="211"/>
      <c r="J249" s="211"/>
      <c r="K249" s="211"/>
      <c r="L249" s="211"/>
      <c r="M249" s="211"/>
      <c r="N249" s="211"/>
      <c r="O249" s="211"/>
      <c r="P249" s="211"/>
      <c r="Q249" s="211"/>
      <c r="R249" s="211"/>
      <c r="S249" s="211"/>
      <c r="T249" s="284"/>
    </row>
    <row r="250" spans="1:20" ht="14.25" customHeight="1" x14ac:dyDescent="0.2">
      <c r="A250" s="161"/>
      <c r="B250" s="271">
        <f t="shared" si="10"/>
        <v>45894</v>
      </c>
      <c r="C250" s="205">
        <f t="shared" si="11"/>
        <v>45894</v>
      </c>
      <c r="D250" s="205"/>
      <c r="E250" s="223">
        <v>45894</v>
      </c>
      <c r="F250" s="214">
        <v>35</v>
      </c>
      <c r="G250" s="207"/>
      <c r="H250" s="207"/>
      <c r="I250" s="207"/>
      <c r="J250" s="207"/>
      <c r="K250" s="207"/>
      <c r="L250" s="207"/>
      <c r="M250" s="207"/>
      <c r="N250" s="207"/>
      <c r="O250" s="207"/>
      <c r="P250" s="207"/>
      <c r="Q250" s="207"/>
      <c r="R250" s="207"/>
      <c r="S250" s="207"/>
      <c r="T250" s="272"/>
    </row>
    <row r="251" spans="1:20" ht="14.25" customHeight="1" x14ac:dyDescent="0.2">
      <c r="A251" s="161"/>
      <c r="B251" s="271">
        <f t="shared" si="10"/>
        <v>45895</v>
      </c>
      <c r="C251" s="205">
        <f t="shared" si="11"/>
        <v>45895</v>
      </c>
      <c r="D251" s="205"/>
      <c r="E251" s="223">
        <v>45895</v>
      </c>
      <c r="F251" s="221"/>
      <c r="G251" s="207"/>
      <c r="H251" s="207"/>
      <c r="I251" s="207"/>
      <c r="J251" s="207"/>
      <c r="K251" s="207"/>
      <c r="L251" s="207"/>
      <c r="M251" s="207"/>
      <c r="N251" s="207"/>
      <c r="O251" s="207"/>
      <c r="P251" s="207"/>
      <c r="Q251" s="207"/>
      <c r="R251" s="207"/>
      <c r="S251" s="207"/>
      <c r="T251" s="272"/>
    </row>
    <row r="252" spans="1:20" ht="14.25" customHeight="1" x14ac:dyDescent="0.2">
      <c r="A252" s="161"/>
      <c r="B252" s="271">
        <f t="shared" si="10"/>
        <v>45896</v>
      </c>
      <c r="C252" s="205">
        <f t="shared" si="11"/>
        <v>45896</v>
      </c>
      <c r="D252" s="205"/>
      <c r="E252" s="223">
        <v>45896</v>
      </c>
      <c r="F252" s="221"/>
      <c r="G252" s="207"/>
      <c r="H252" s="207"/>
      <c r="I252" s="207"/>
      <c r="J252" s="207"/>
      <c r="K252" s="207"/>
      <c r="L252" s="207"/>
      <c r="M252" s="207"/>
      <c r="N252" s="207"/>
      <c r="O252" s="207"/>
      <c r="P252" s="207"/>
      <c r="Q252" s="207"/>
      <c r="R252" s="207"/>
      <c r="S252" s="207"/>
      <c r="T252" s="272"/>
    </row>
    <row r="253" spans="1:20" ht="14.25" customHeight="1" x14ac:dyDescent="0.2">
      <c r="A253" s="161"/>
      <c r="B253" s="271">
        <f t="shared" si="10"/>
        <v>45897</v>
      </c>
      <c r="C253" s="205">
        <f t="shared" si="11"/>
        <v>45897</v>
      </c>
      <c r="D253" s="205"/>
      <c r="E253" s="223">
        <v>45897</v>
      </c>
      <c r="F253" s="214"/>
      <c r="G253" s="207"/>
      <c r="H253" s="207"/>
      <c r="I253" s="207"/>
      <c r="J253" s="207"/>
      <c r="K253" s="207"/>
      <c r="L253" s="207"/>
      <c r="M253" s="207"/>
      <c r="N253" s="207"/>
      <c r="O253" s="207"/>
      <c r="P253" s="207"/>
      <c r="Q253" s="207"/>
      <c r="R253" s="207"/>
      <c r="S253" s="207"/>
      <c r="T253" s="272"/>
    </row>
    <row r="254" spans="1:20" ht="14.25" customHeight="1" x14ac:dyDescent="0.2">
      <c r="A254" s="161"/>
      <c r="B254" s="271">
        <f t="shared" si="10"/>
        <v>45898</v>
      </c>
      <c r="C254" s="205">
        <f t="shared" si="11"/>
        <v>45898</v>
      </c>
      <c r="D254" s="205"/>
      <c r="E254" s="223">
        <v>45898</v>
      </c>
      <c r="F254" s="214"/>
      <c r="G254" s="207"/>
      <c r="H254" s="207"/>
      <c r="I254" s="207"/>
      <c r="J254" s="207"/>
      <c r="K254" s="207"/>
      <c r="L254" s="207"/>
      <c r="M254" s="207"/>
      <c r="N254" s="207"/>
      <c r="O254" s="207"/>
      <c r="P254" s="207"/>
      <c r="Q254" s="207"/>
      <c r="R254" s="207"/>
      <c r="S254" s="207"/>
      <c r="T254" s="272"/>
    </row>
    <row r="255" spans="1:20" ht="14.25" customHeight="1" x14ac:dyDescent="0.2">
      <c r="A255" s="161"/>
      <c r="B255" s="271">
        <f t="shared" si="10"/>
        <v>45899</v>
      </c>
      <c r="C255" s="205">
        <f t="shared" si="11"/>
        <v>45899</v>
      </c>
      <c r="D255" s="205"/>
      <c r="E255" s="223">
        <v>45899</v>
      </c>
      <c r="F255" s="214"/>
      <c r="G255" s="207"/>
      <c r="H255" s="207"/>
      <c r="I255" s="207"/>
      <c r="J255" s="207"/>
      <c r="K255" s="207"/>
      <c r="L255" s="207"/>
      <c r="M255" s="207"/>
      <c r="N255" s="207"/>
      <c r="O255" s="207"/>
      <c r="P255" s="207"/>
      <c r="Q255" s="207"/>
      <c r="R255" s="207"/>
      <c r="S255" s="207"/>
      <c r="T255" s="272"/>
    </row>
    <row r="256" spans="1:20" ht="14.25" customHeight="1" x14ac:dyDescent="0.2">
      <c r="A256" s="161"/>
      <c r="B256" s="267">
        <f t="shared" si="10"/>
        <v>45900</v>
      </c>
      <c r="C256" s="208">
        <f t="shared" si="11"/>
        <v>45900</v>
      </c>
      <c r="D256" s="208"/>
      <c r="E256" s="209">
        <v>45900</v>
      </c>
      <c r="F256" s="250"/>
      <c r="G256" s="211"/>
      <c r="H256" s="211"/>
      <c r="I256" s="211"/>
      <c r="J256" s="211"/>
      <c r="K256" s="211"/>
      <c r="L256" s="211"/>
      <c r="M256" s="211"/>
      <c r="N256" s="211"/>
      <c r="O256" s="211"/>
      <c r="P256" s="211"/>
      <c r="Q256" s="211"/>
      <c r="R256" s="211"/>
      <c r="S256" s="211"/>
      <c r="T256" s="284"/>
    </row>
    <row r="257" spans="1:20" ht="20.25" customHeight="1" x14ac:dyDescent="0.35">
      <c r="A257" s="161"/>
      <c r="B257" s="295"/>
      <c r="C257" s="246"/>
      <c r="D257" s="246"/>
      <c r="E257" s="247"/>
      <c r="F257" s="248"/>
      <c r="G257" s="249" t="s">
        <v>198</v>
      </c>
      <c r="H257" s="249"/>
      <c r="I257" s="249"/>
      <c r="J257" s="249"/>
      <c r="K257" s="249"/>
      <c r="L257" s="249"/>
      <c r="M257" s="249"/>
      <c r="N257" s="249"/>
      <c r="O257" s="249"/>
      <c r="P257" s="249"/>
      <c r="Q257" s="249"/>
      <c r="R257" s="249"/>
      <c r="S257" s="249"/>
      <c r="T257" s="296"/>
    </row>
    <row r="258" spans="1:20" ht="14.25" customHeight="1" x14ac:dyDescent="0.2">
      <c r="A258" s="161"/>
      <c r="B258" s="271">
        <f t="shared" si="10"/>
        <v>45901</v>
      </c>
      <c r="C258" s="205">
        <f t="shared" ref="C258:C287" si="12">E258</f>
        <v>45901</v>
      </c>
      <c r="D258" s="205"/>
      <c r="E258" s="223">
        <v>45901</v>
      </c>
      <c r="F258" s="221">
        <v>36</v>
      </c>
      <c r="G258" s="207"/>
      <c r="H258" s="207"/>
      <c r="I258" s="207"/>
      <c r="J258" s="207"/>
      <c r="K258" s="207"/>
      <c r="L258" s="207"/>
      <c r="M258" s="207"/>
      <c r="N258" s="207"/>
      <c r="O258" s="207"/>
      <c r="P258" s="207"/>
      <c r="Q258" s="207"/>
      <c r="R258" s="207"/>
      <c r="S258" s="207"/>
      <c r="T258" s="272"/>
    </row>
    <row r="259" spans="1:20" ht="14.25" customHeight="1" x14ac:dyDescent="0.2">
      <c r="A259" s="161"/>
      <c r="B259" s="271">
        <f t="shared" si="10"/>
        <v>45902</v>
      </c>
      <c r="C259" s="205">
        <f t="shared" si="12"/>
        <v>45902</v>
      </c>
      <c r="D259" s="205"/>
      <c r="E259" s="223">
        <v>45902</v>
      </c>
      <c r="F259" s="221"/>
      <c r="G259" s="207"/>
      <c r="H259" s="207"/>
      <c r="I259" s="207"/>
      <c r="J259" s="207"/>
      <c r="K259" s="207"/>
      <c r="L259" s="207"/>
      <c r="M259" s="207"/>
      <c r="N259" s="207"/>
      <c r="O259" s="207"/>
      <c r="P259" s="207"/>
      <c r="Q259" s="207"/>
      <c r="R259" s="207"/>
      <c r="S259" s="207"/>
      <c r="T259" s="272"/>
    </row>
    <row r="260" spans="1:20" ht="14.25" customHeight="1" x14ac:dyDescent="0.2">
      <c r="A260" s="161"/>
      <c r="B260" s="271">
        <f t="shared" si="10"/>
        <v>45903</v>
      </c>
      <c r="C260" s="205">
        <f t="shared" si="12"/>
        <v>45903</v>
      </c>
      <c r="D260" s="205"/>
      <c r="E260" s="223">
        <v>45903</v>
      </c>
      <c r="F260" s="222"/>
      <c r="G260" s="207"/>
      <c r="H260" s="207"/>
      <c r="I260" s="207"/>
      <c r="J260" s="207"/>
      <c r="K260" s="207"/>
      <c r="L260" s="207"/>
      <c r="M260" s="207"/>
      <c r="N260" s="207"/>
      <c r="O260" s="207"/>
      <c r="P260" s="207"/>
      <c r="Q260" s="207"/>
      <c r="R260" s="207"/>
      <c r="S260" s="207"/>
      <c r="T260" s="272"/>
    </row>
    <row r="261" spans="1:20" ht="14.25" customHeight="1" x14ac:dyDescent="0.2">
      <c r="A261" s="161"/>
      <c r="B261" s="271">
        <f t="shared" si="10"/>
        <v>45904</v>
      </c>
      <c r="C261" s="205">
        <f t="shared" si="12"/>
        <v>45904</v>
      </c>
      <c r="D261" s="205"/>
      <c r="E261" s="223">
        <v>45904</v>
      </c>
      <c r="F261" s="221"/>
      <c r="G261" s="207"/>
      <c r="H261" s="207"/>
      <c r="I261" s="207"/>
      <c r="J261" s="207"/>
      <c r="K261" s="207"/>
      <c r="L261" s="207"/>
      <c r="M261" s="207"/>
      <c r="N261" s="207"/>
      <c r="O261" s="207"/>
      <c r="P261" s="207"/>
      <c r="Q261" s="207"/>
      <c r="R261" s="207"/>
      <c r="S261" s="207"/>
      <c r="T261" s="272"/>
    </row>
    <row r="262" spans="1:20" ht="14.25" customHeight="1" x14ac:dyDescent="0.2">
      <c r="A262" s="161"/>
      <c r="B262" s="271">
        <f t="shared" si="10"/>
        <v>45905</v>
      </c>
      <c r="C262" s="205">
        <f t="shared" si="12"/>
        <v>45905</v>
      </c>
      <c r="D262" s="205"/>
      <c r="E262" s="223">
        <v>45905</v>
      </c>
      <c r="F262" s="221"/>
      <c r="G262" s="207"/>
      <c r="H262" s="207"/>
      <c r="I262" s="207"/>
      <c r="J262" s="207"/>
      <c r="K262" s="207"/>
      <c r="L262" s="207"/>
      <c r="M262" s="207"/>
      <c r="N262" s="207"/>
      <c r="O262" s="207"/>
      <c r="P262" s="207"/>
      <c r="Q262" s="207"/>
      <c r="R262" s="207"/>
      <c r="S262" s="207"/>
      <c r="T262" s="272"/>
    </row>
    <row r="263" spans="1:20" ht="14.25" customHeight="1" x14ac:dyDescent="0.2">
      <c r="A263" s="161"/>
      <c r="B263" s="271">
        <f t="shared" ref="B263:B326" si="13">C263</f>
        <v>45906</v>
      </c>
      <c r="C263" s="205">
        <f t="shared" si="12"/>
        <v>45906</v>
      </c>
      <c r="D263" s="205"/>
      <c r="E263" s="223">
        <v>45906</v>
      </c>
      <c r="F263" s="221"/>
      <c r="G263" s="207"/>
      <c r="H263" s="207"/>
      <c r="I263" s="207"/>
      <c r="J263" s="207"/>
      <c r="K263" s="207"/>
      <c r="L263" s="207"/>
      <c r="M263" s="207"/>
      <c r="N263" s="207"/>
      <c r="O263" s="207"/>
      <c r="P263" s="207"/>
      <c r="Q263" s="207"/>
      <c r="R263" s="207"/>
      <c r="S263" s="207"/>
      <c r="T263" s="272"/>
    </row>
    <row r="264" spans="1:20" ht="14.25" customHeight="1" x14ac:dyDescent="0.2">
      <c r="A264" s="161"/>
      <c r="B264" s="267">
        <f t="shared" si="13"/>
        <v>45907</v>
      </c>
      <c r="C264" s="208">
        <f t="shared" si="12"/>
        <v>45907</v>
      </c>
      <c r="D264" s="208"/>
      <c r="E264" s="209">
        <v>45907</v>
      </c>
      <c r="F264" s="245"/>
      <c r="G264" s="211"/>
      <c r="H264" s="274"/>
      <c r="I264" s="274"/>
      <c r="J264" s="274"/>
      <c r="K264" s="274"/>
      <c r="L264" s="274"/>
      <c r="M264" s="274"/>
      <c r="N264" s="274"/>
      <c r="O264" s="274"/>
      <c r="P264" s="274"/>
      <c r="Q264" s="274"/>
      <c r="R264" s="274"/>
      <c r="S264" s="274"/>
      <c r="T264" s="275"/>
    </row>
    <row r="265" spans="1:20" ht="14.25" customHeight="1" x14ac:dyDescent="0.2">
      <c r="A265" s="161"/>
      <c r="B265" s="271">
        <f t="shared" si="13"/>
        <v>45908</v>
      </c>
      <c r="C265" s="205">
        <f t="shared" si="12"/>
        <v>45908</v>
      </c>
      <c r="D265" s="205"/>
      <c r="E265" s="223">
        <v>45908</v>
      </c>
      <c r="F265" s="221">
        <v>37</v>
      </c>
      <c r="G265" s="207"/>
      <c r="H265" s="213"/>
      <c r="I265" s="213"/>
      <c r="J265" s="213"/>
      <c r="K265" s="213"/>
      <c r="L265" s="213"/>
      <c r="M265" s="213"/>
      <c r="N265" s="213"/>
      <c r="O265" s="213"/>
      <c r="P265" s="213"/>
      <c r="Q265" s="213"/>
      <c r="R265" s="213"/>
      <c r="S265" s="213"/>
      <c r="T265" s="270"/>
    </row>
    <row r="266" spans="1:20" ht="14.25" customHeight="1" x14ac:dyDescent="0.2">
      <c r="A266" s="161"/>
      <c r="B266" s="271">
        <f t="shared" si="13"/>
        <v>45909</v>
      </c>
      <c r="C266" s="205">
        <f t="shared" si="12"/>
        <v>45909</v>
      </c>
      <c r="D266" s="205"/>
      <c r="E266" s="223">
        <v>45909</v>
      </c>
      <c r="F266" s="221"/>
      <c r="G266" s="207"/>
      <c r="H266" s="207"/>
      <c r="I266" s="207"/>
      <c r="J266" s="207"/>
      <c r="K266" s="207"/>
      <c r="L266" s="207"/>
      <c r="M266" s="207"/>
      <c r="N266" s="207"/>
      <c r="O266" s="207"/>
      <c r="P266" s="207"/>
      <c r="Q266" s="207"/>
      <c r="R266" s="207"/>
      <c r="S266" s="207"/>
      <c r="T266" s="272"/>
    </row>
    <row r="267" spans="1:20" ht="14.25" customHeight="1" x14ac:dyDescent="0.2">
      <c r="A267" s="161"/>
      <c r="B267" s="271">
        <f t="shared" si="13"/>
        <v>45910</v>
      </c>
      <c r="C267" s="205">
        <f t="shared" si="12"/>
        <v>45910</v>
      </c>
      <c r="D267" s="205"/>
      <c r="E267" s="223">
        <v>45910</v>
      </c>
      <c r="F267" s="222"/>
      <c r="G267" s="207"/>
      <c r="H267" s="207"/>
      <c r="I267" s="207"/>
      <c r="J267" s="207"/>
      <c r="K267" s="207"/>
      <c r="L267" s="207"/>
      <c r="M267" s="207"/>
      <c r="N267" s="207"/>
      <c r="O267" s="207"/>
      <c r="P267" s="207"/>
      <c r="Q267" s="207"/>
      <c r="R267" s="207"/>
      <c r="S267" s="207"/>
      <c r="T267" s="272"/>
    </row>
    <row r="268" spans="1:20" ht="14.25" customHeight="1" x14ac:dyDescent="0.2">
      <c r="A268" s="161"/>
      <c r="B268" s="271">
        <f t="shared" si="13"/>
        <v>45911</v>
      </c>
      <c r="C268" s="205">
        <f t="shared" si="12"/>
        <v>45911</v>
      </c>
      <c r="D268" s="205"/>
      <c r="E268" s="223">
        <v>45911</v>
      </c>
      <c r="F268" s="221"/>
      <c r="G268" s="207"/>
      <c r="H268" s="207"/>
      <c r="I268" s="207"/>
      <c r="J268" s="207"/>
      <c r="K268" s="207"/>
      <c r="L268" s="207"/>
      <c r="M268" s="207"/>
      <c r="N268" s="207"/>
      <c r="O268" s="207"/>
      <c r="P268" s="207"/>
      <c r="Q268" s="207"/>
      <c r="R268" s="207"/>
      <c r="S268" s="207"/>
      <c r="T268" s="272"/>
    </row>
    <row r="269" spans="1:20" ht="14.25" customHeight="1" x14ac:dyDescent="0.2">
      <c r="A269" s="161"/>
      <c r="B269" s="271">
        <f t="shared" si="13"/>
        <v>45912</v>
      </c>
      <c r="C269" s="205">
        <f t="shared" si="12"/>
        <v>45912</v>
      </c>
      <c r="D269" s="205"/>
      <c r="E269" s="223">
        <v>45912</v>
      </c>
      <c r="F269" s="221"/>
      <c r="G269" s="207"/>
      <c r="H269" s="207"/>
      <c r="I269" s="207"/>
      <c r="J269" s="207"/>
      <c r="K269" s="207"/>
      <c r="L269" s="207"/>
      <c r="M269" s="207"/>
      <c r="N269" s="207"/>
      <c r="O269" s="207"/>
      <c r="P269" s="207"/>
      <c r="Q269" s="207"/>
      <c r="R269" s="207"/>
      <c r="S269" s="207"/>
      <c r="T269" s="272"/>
    </row>
    <row r="270" spans="1:20" ht="14.25" customHeight="1" x14ac:dyDescent="0.2">
      <c r="A270" s="161"/>
      <c r="B270" s="271">
        <f t="shared" si="13"/>
        <v>45913</v>
      </c>
      <c r="C270" s="205">
        <f t="shared" si="12"/>
        <v>45913</v>
      </c>
      <c r="D270" s="205"/>
      <c r="E270" s="223">
        <v>45913</v>
      </c>
      <c r="F270" s="221"/>
      <c r="G270" s="207"/>
      <c r="H270" s="207"/>
      <c r="I270" s="207"/>
      <c r="J270" s="207"/>
      <c r="K270" s="207"/>
      <c r="L270" s="207"/>
      <c r="M270" s="207"/>
      <c r="N270" s="207"/>
      <c r="O270" s="207"/>
      <c r="P270" s="207"/>
      <c r="Q270" s="207"/>
      <c r="R270" s="207"/>
      <c r="S270" s="207"/>
      <c r="T270" s="272"/>
    </row>
    <row r="271" spans="1:20" ht="14.25" customHeight="1" x14ac:dyDescent="0.2">
      <c r="A271" s="161"/>
      <c r="B271" s="267">
        <f t="shared" si="13"/>
        <v>45914</v>
      </c>
      <c r="C271" s="208">
        <f t="shared" si="12"/>
        <v>45914</v>
      </c>
      <c r="D271" s="208"/>
      <c r="E271" s="209">
        <v>45914</v>
      </c>
      <c r="F271" s="245"/>
      <c r="G271" s="211"/>
      <c r="H271" s="274"/>
      <c r="I271" s="274"/>
      <c r="J271" s="274"/>
      <c r="K271" s="274"/>
      <c r="L271" s="274"/>
      <c r="M271" s="274"/>
      <c r="N271" s="274"/>
      <c r="O271" s="274"/>
      <c r="P271" s="274"/>
      <c r="Q271" s="274"/>
      <c r="R271" s="274"/>
      <c r="S271" s="274"/>
      <c r="T271" s="275"/>
    </row>
    <row r="272" spans="1:20" ht="14.25" customHeight="1" x14ac:dyDescent="0.2">
      <c r="A272" s="161"/>
      <c r="B272" s="271">
        <f t="shared" si="13"/>
        <v>45915</v>
      </c>
      <c r="C272" s="205">
        <f t="shared" si="12"/>
        <v>45915</v>
      </c>
      <c r="D272" s="205"/>
      <c r="E272" s="223">
        <v>45915</v>
      </c>
      <c r="F272" s="221">
        <v>38</v>
      </c>
      <c r="G272" s="207"/>
      <c r="H272" s="213"/>
      <c r="I272" s="213"/>
      <c r="J272" s="213"/>
      <c r="K272" s="213"/>
      <c r="L272" s="213"/>
      <c r="M272" s="213"/>
      <c r="N272" s="213"/>
      <c r="O272" s="213"/>
      <c r="P272" s="213"/>
      <c r="Q272" s="213"/>
      <c r="R272" s="213"/>
      <c r="S272" s="213"/>
      <c r="T272" s="270"/>
    </row>
    <row r="273" spans="1:20" ht="14.25" customHeight="1" x14ac:dyDescent="0.2">
      <c r="A273" s="161"/>
      <c r="B273" s="271">
        <f t="shared" si="13"/>
        <v>45916</v>
      </c>
      <c r="C273" s="205">
        <f t="shared" si="12"/>
        <v>45916</v>
      </c>
      <c r="D273" s="205"/>
      <c r="E273" s="223">
        <v>45916</v>
      </c>
      <c r="F273" s="221"/>
      <c r="G273" s="207"/>
      <c r="H273" s="207"/>
      <c r="I273" s="207"/>
      <c r="J273" s="207"/>
      <c r="K273" s="207"/>
      <c r="L273" s="207"/>
      <c r="M273" s="207"/>
      <c r="N273" s="207"/>
      <c r="O273" s="207"/>
      <c r="P273" s="207"/>
      <c r="Q273" s="207"/>
      <c r="R273" s="207"/>
      <c r="S273" s="207"/>
      <c r="T273" s="272"/>
    </row>
    <row r="274" spans="1:20" ht="14.25" customHeight="1" x14ac:dyDescent="0.2">
      <c r="A274" s="161"/>
      <c r="B274" s="271">
        <f t="shared" si="13"/>
        <v>45917</v>
      </c>
      <c r="C274" s="205">
        <f t="shared" si="12"/>
        <v>45917</v>
      </c>
      <c r="D274" s="205"/>
      <c r="E274" s="223">
        <v>45917</v>
      </c>
      <c r="F274" s="214"/>
      <c r="G274" s="207"/>
      <c r="H274" s="207"/>
      <c r="I274" s="207"/>
      <c r="J274" s="207"/>
      <c r="K274" s="207"/>
      <c r="L274" s="207"/>
      <c r="M274" s="207"/>
      <c r="N274" s="207"/>
      <c r="O274" s="207"/>
      <c r="P274" s="207"/>
      <c r="Q274" s="207"/>
      <c r="R274" s="207"/>
      <c r="S274" s="207"/>
      <c r="T274" s="272"/>
    </row>
    <row r="275" spans="1:20" ht="14.25" customHeight="1" x14ac:dyDescent="0.2">
      <c r="A275" s="161"/>
      <c r="B275" s="271">
        <f t="shared" si="13"/>
        <v>45918</v>
      </c>
      <c r="C275" s="205">
        <f t="shared" si="12"/>
        <v>45918</v>
      </c>
      <c r="D275" s="205"/>
      <c r="E275" s="223">
        <v>45918</v>
      </c>
      <c r="F275" s="214"/>
      <c r="G275" s="207"/>
      <c r="H275" s="207"/>
      <c r="I275" s="207"/>
      <c r="J275" s="207"/>
      <c r="K275" s="207"/>
      <c r="L275" s="207"/>
      <c r="M275" s="207"/>
      <c r="N275" s="207"/>
      <c r="O275" s="207"/>
      <c r="P275" s="207"/>
      <c r="Q275" s="207"/>
      <c r="R275" s="207"/>
      <c r="S275" s="207"/>
      <c r="T275" s="272"/>
    </row>
    <row r="276" spans="1:20" ht="14.25" customHeight="1" x14ac:dyDescent="0.2">
      <c r="A276" s="161"/>
      <c r="B276" s="271">
        <f t="shared" si="13"/>
        <v>45919</v>
      </c>
      <c r="C276" s="205">
        <f t="shared" si="12"/>
        <v>45919</v>
      </c>
      <c r="D276" s="205"/>
      <c r="E276" s="223">
        <v>45919</v>
      </c>
      <c r="F276" s="214"/>
      <c r="G276" s="207"/>
      <c r="H276" s="207"/>
      <c r="I276" s="207"/>
      <c r="J276" s="207"/>
      <c r="K276" s="207"/>
      <c r="L276" s="207"/>
      <c r="M276" s="207"/>
      <c r="N276" s="207"/>
      <c r="O276" s="207"/>
      <c r="P276" s="207"/>
      <c r="Q276" s="207"/>
      <c r="R276" s="207"/>
      <c r="S276" s="207"/>
      <c r="T276" s="272"/>
    </row>
    <row r="277" spans="1:20" ht="14.25" customHeight="1" x14ac:dyDescent="0.2">
      <c r="A277" s="161"/>
      <c r="B277" s="273">
        <f t="shared" si="13"/>
        <v>45920</v>
      </c>
      <c r="C277" s="201">
        <f t="shared" si="12"/>
        <v>45920</v>
      </c>
      <c r="D277" s="201"/>
      <c r="E277" s="202">
        <v>45920</v>
      </c>
      <c r="F277" s="214"/>
      <c r="G277" s="207" t="s">
        <v>166</v>
      </c>
      <c r="H277" s="207"/>
      <c r="I277" s="207"/>
      <c r="J277" s="207"/>
      <c r="K277" s="207"/>
      <c r="L277" s="207"/>
      <c r="M277" s="207"/>
      <c r="N277" s="207"/>
      <c r="O277" s="207"/>
      <c r="P277" s="207"/>
      <c r="Q277" s="207"/>
      <c r="R277" s="207"/>
      <c r="S277" s="207"/>
      <c r="T277" s="272"/>
    </row>
    <row r="278" spans="1:20" ht="14.25" customHeight="1" x14ac:dyDescent="0.2">
      <c r="A278" s="161"/>
      <c r="B278" s="267">
        <f t="shared" si="13"/>
        <v>45921</v>
      </c>
      <c r="C278" s="208">
        <f t="shared" si="12"/>
        <v>45921</v>
      </c>
      <c r="D278" s="208"/>
      <c r="E278" s="209">
        <v>45921</v>
      </c>
      <c r="F278" s="250"/>
      <c r="G278" s="211"/>
      <c r="H278" s="274"/>
      <c r="I278" s="274"/>
      <c r="J278" s="274"/>
      <c r="K278" s="274"/>
      <c r="L278" s="274"/>
      <c r="M278" s="274"/>
      <c r="N278" s="274"/>
      <c r="O278" s="274"/>
      <c r="P278" s="274"/>
      <c r="Q278" s="274"/>
      <c r="R278" s="274"/>
      <c r="S278" s="274"/>
      <c r="T278" s="284"/>
    </row>
    <row r="279" spans="1:20" ht="14.25" customHeight="1" x14ac:dyDescent="0.2">
      <c r="A279" s="161"/>
      <c r="B279" s="271">
        <f t="shared" si="13"/>
        <v>45922</v>
      </c>
      <c r="C279" s="205">
        <f t="shared" si="12"/>
        <v>45922</v>
      </c>
      <c r="D279" s="205"/>
      <c r="E279" s="223">
        <v>45922</v>
      </c>
      <c r="F279" s="214">
        <v>39</v>
      </c>
      <c r="G279" s="207" t="s">
        <v>95</v>
      </c>
      <c r="H279" s="207"/>
      <c r="I279" s="207"/>
      <c r="J279" s="207"/>
      <c r="K279" s="207"/>
      <c r="L279" s="207"/>
      <c r="M279" s="207"/>
      <c r="N279" s="207"/>
      <c r="O279" s="207"/>
      <c r="P279" s="207"/>
      <c r="Q279" s="207"/>
      <c r="R279" s="207"/>
      <c r="S279" s="207"/>
      <c r="T279" s="272"/>
    </row>
    <row r="280" spans="1:20" ht="14.25" customHeight="1" x14ac:dyDescent="0.2">
      <c r="A280" s="161"/>
      <c r="B280" s="271">
        <f t="shared" si="13"/>
        <v>45923</v>
      </c>
      <c r="C280" s="205">
        <f t="shared" si="12"/>
        <v>45923</v>
      </c>
      <c r="D280" s="205"/>
      <c r="E280" s="223">
        <v>45923</v>
      </c>
      <c r="F280" s="221"/>
      <c r="G280" s="207"/>
      <c r="H280" s="207"/>
      <c r="I280" s="207"/>
      <c r="J280" s="207"/>
      <c r="K280" s="207"/>
      <c r="L280" s="207"/>
      <c r="M280" s="207"/>
      <c r="N280" s="207"/>
      <c r="O280" s="207"/>
      <c r="P280" s="207"/>
      <c r="Q280" s="207"/>
      <c r="R280" s="207"/>
      <c r="S280" s="207"/>
      <c r="T280" s="272"/>
    </row>
    <row r="281" spans="1:20" ht="14.25" customHeight="1" x14ac:dyDescent="0.2">
      <c r="A281" s="161"/>
      <c r="B281" s="271">
        <f t="shared" si="13"/>
        <v>45924</v>
      </c>
      <c r="C281" s="205">
        <f t="shared" si="12"/>
        <v>45924</v>
      </c>
      <c r="D281" s="205"/>
      <c r="E281" s="223">
        <v>45924</v>
      </c>
      <c r="F281" s="222"/>
      <c r="G281" s="207"/>
      <c r="H281" s="207"/>
      <c r="I281" s="207"/>
      <c r="J281" s="207"/>
      <c r="K281" s="207"/>
      <c r="L281" s="207"/>
      <c r="M281" s="207"/>
      <c r="N281" s="207"/>
      <c r="O281" s="207"/>
      <c r="P281" s="207"/>
      <c r="Q281" s="207"/>
      <c r="R281" s="207"/>
      <c r="S281" s="207"/>
      <c r="T281" s="272"/>
    </row>
    <row r="282" spans="1:20" ht="14.25" customHeight="1" x14ac:dyDescent="0.2">
      <c r="A282" s="161"/>
      <c r="B282" s="271">
        <f t="shared" si="13"/>
        <v>45925</v>
      </c>
      <c r="C282" s="205">
        <f t="shared" si="12"/>
        <v>45925</v>
      </c>
      <c r="D282" s="205"/>
      <c r="E282" s="223">
        <v>45925</v>
      </c>
      <c r="F282" s="214"/>
      <c r="G282" s="207"/>
      <c r="H282" s="207"/>
      <c r="I282" s="207"/>
      <c r="J282" s="207"/>
      <c r="K282" s="207"/>
      <c r="L282" s="207"/>
      <c r="M282" s="207"/>
      <c r="N282" s="207"/>
      <c r="O282" s="207"/>
      <c r="P282" s="207"/>
      <c r="Q282" s="207"/>
      <c r="R282" s="207"/>
      <c r="S282" s="207"/>
      <c r="T282" s="272"/>
    </row>
    <row r="283" spans="1:20" ht="14.25" customHeight="1" x14ac:dyDescent="0.2">
      <c r="A283" s="161"/>
      <c r="B283" s="271">
        <f t="shared" si="13"/>
        <v>45926</v>
      </c>
      <c r="C283" s="205">
        <f t="shared" si="12"/>
        <v>45926</v>
      </c>
      <c r="D283" s="205"/>
      <c r="E283" s="223">
        <v>45926</v>
      </c>
      <c r="F283" s="222"/>
      <c r="G283" s="207"/>
      <c r="H283" s="207"/>
      <c r="I283" s="207"/>
      <c r="J283" s="207"/>
      <c r="K283" s="207"/>
      <c r="L283" s="207"/>
      <c r="M283" s="207"/>
      <c r="N283" s="207"/>
      <c r="O283" s="207"/>
      <c r="P283" s="207"/>
      <c r="Q283" s="207"/>
      <c r="R283" s="207"/>
      <c r="S283" s="207"/>
      <c r="T283" s="272"/>
    </row>
    <row r="284" spans="1:20" ht="14.25" customHeight="1" x14ac:dyDescent="0.2">
      <c r="A284" s="161"/>
      <c r="B284" s="271">
        <f t="shared" si="13"/>
        <v>45927</v>
      </c>
      <c r="C284" s="205">
        <f t="shared" si="12"/>
        <v>45927</v>
      </c>
      <c r="D284" s="205"/>
      <c r="E284" s="223">
        <v>45927</v>
      </c>
      <c r="F284" s="222"/>
      <c r="G284" s="207"/>
      <c r="H284" s="207"/>
      <c r="I284" s="207"/>
      <c r="J284" s="207"/>
      <c r="K284" s="207"/>
      <c r="L284" s="207"/>
      <c r="M284" s="207"/>
      <c r="N284" s="207"/>
      <c r="O284" s="207"/>
      <c r="P284" s="207"/>
      <c r="Q284" s="207"/>
      <c r="R284" s="207"/>
      <c r="S284" s="207"/>
      <c r="T284" s="272"/>
    </row>
    <row r="285" spans="1:20" ht="14.25" customHeight="1" x14ac:dyDescent="0.2">
      <c r="A285" s="161"/>
      <c r="B285" s="267">
        <f t="shared" si="13"/>
        <v>45928</v>
      </c>
      <c r="C285" s="208">
        <f t="shared" si="12"/>
        <v>45928</v>
      </c>
      <c r="D285" s="208"/>
      <c r="E285" s="209">
        <v>45928</v>
      </c>
      <c r="F285" s="315"/>
      <c r="G285" s="211"/>
      <c r="H285" s="211"/>
      <c r="I285" s="211"/>
      <c r="J285" s="211"/>
      <c r="K285" s="211"/>
      <c r="L285" s="211"/>
      <c r="M285" s="211"/>
      <c r="N285" s="211"/>
      <c r="O285" s="211"/>
      <c r="P285" s="211"/>
      <c r="Q285" s="211"/>
      <c r="R285" s="211"/>
      <c r="S285" s="211"/>
      <c r="T285" s="284"/>
    </row>
    <row r="286" spans="1:20" ht="14.25" customHeight="1" x14ac:dyDescent="0.2">
      <c r="A286" s="161"/>
      <c r="B286" s="271">
        <f t="shared" si="13"/>
        <v>45929</v>
      </c>
      <c r="C286" s="205">
        <f t="shared" si="12"/>
        <v>45929</v>
      </c>
      <c r="D286" s="205"/>
      <c r="E286" s="223">
        <v>45929</v>
      </c>
      <c r="F286" s="222">
        <v>40</v>
      </c>
      <c r="G286" s="207"/>
      <c r="H286" s="207"/>
      <c r="I286" s="207"/>
      <c r="J286" s="207"/>
      <c r="K286" s="207"/>
      <c r="L286" s="207"/>
      <c r="M286" s="207"/>
      <c r="N286" s="207"/>
      <c r="O286" s="207"/>
      <c r="P286" s="207"/>
      <c r="Q286" s="207"/>
      <c r="R286" s="207"/>
      <c r="S286" s="207"/>
      <c r="T286" s="272"/>
    </row>
    <row r="287" spans="1:20" ht="14.25" customHeight="1" x14ac:dyDescent="0.2">
      <c r="A287" s="161"/>
      <c r="B287" s="271">
        <f t="shared" si="13"/>
        <v>45930</v>
      </c>
      <c r="C287" s="205">
        <f t="shared" si="12"/>
        <v>45930</v>
      </c>
      <c r="D287" s="205"/>
      <c r="E287" s="223">
        <v>45930</v>
      </c>
      <c r="F287" s="222"/>
      <c r="G287" s="207"/>
      <c r="H287" s="207"/>
      <c r="I287" s="207"/>
      <c r="J287" s="207"/>
      <c r="K287" s="207"/>
      <c r="L287" s="207"/>
      <c r="M287" s="207"/>
      <c r="N287" s="207"/>
      <c r="O287" s="207"/>
      <c r="P287" s="207"/>
      <c r="Q287" s="207"/>
      <c r="R287" s="207"/>
      <c r="S287" s="207"/>
      <c r="T287" s="272"/>
    </row>
    <row r="288" spans="1:20" ht="20.25" customHeight="1" x14ac:dyDescent="0.35">
      <c r="A288" s="161"/>
      <c r="B288" s="287"/>
      <c r="C288" s="233"/>
      <c r="D288" s="233"/>
      <c r="E288" s="234"/>
      <c r="F288" s="235"/>
      <c r="G288" s="236" t="s">
        <v>199</v>
      </c>
      <c r="H288" s="236"/>
      <c r="I288" s="236"/>
      <c r="J288" s="236"/>
      <c r="K288" s="236"/>
      <c r="L288" s="236"/>
      <c r="M288" s="236"/>
      <c r="N288" s="236"/>
      <c r="O288" s="236"/>
      <c r="P288" s="236"/>
      <c r="Q288" s="236"/>
      <c r="R288" s="236"/>
      <c r="S288" s="236"/>
      <c r="T288" s="288"/>
    </row>
    <row r="289" spans="1:20" ht="14.25" customHeight="1" x14ac:dyDescent="0.2">
      <c r="A289" s="161"/>
      <c r="B289" s="268">
        <f t="shared" si="13"/>
        <v>45931</v>
      </c>
      <c r="C289" s="260">
        <f t="shared" ref="C289:C319" si="14">E289</f>
        <v>45931</v>
      </c>
      <c r="D289" s="260"/>
      <c r="E289" s="269">
        <v>45931</v>
      </c>
      <c r="F289" s="232"/>
      <c r="G289" s="213"/>
      <c r="H289" s="213"/>
      <c r="I289" s="213"/>
      <c r="J289" s="213"/>
      <c r="K289" s="213"/>
      <c r="L289" s="213"/>
      <c r="M289" s="213"/>
      <c r="N289" s="213"/>
      <c r="O289" s="213"/>
      <c r="P289" s="213"/>
      <c r="Q289" s="213"/>
      <c r="R289" s="213"/>
      <c r="S289" s="213"/>
      <c r="T289" s="270"/>
    </row>
    <row r="290" spans="1:20" ht="14.25" customHeight="1" x14ac:dyDescent="0.2">
      <c r="A290" s="161"/>
      <c r="B290" s="271">
        <f t="shared" si="13"/>
        <v>45932</v>
      </c>
      <c r="C290" s="205">
        <f t="shared" si="14"/>
        <v>45932</v>
      </c>
      <c r="D290" s="205"/>
      <c r="E290" s="223">
        <v>45932</v>
      </c>
      <c r="F290" s="222"/>
      <c r="G290" s="207"/>
      <c r="H290" s="207"/>
      <c r="I290" s="207"/>
      <c r="J290" s="207"/>
      <c r="K290" s="207"/>
      <c r="L290" s="207"/>
      <c r="M290" s="207"/>
      <c r="N290" s="207"/>
      <c r="O290" s="207"/>
      <c r="P290" s="207"/>
      <c r="Q290" s="207"/>
      <c r="R290" s="207"/>
      <c r="S290" s="207"/>
      <c r="T290" s="272"/>
    </row>
    <row r="291" spans="1:20" ht="14.25" customHeight="1" x14ac:dyDescent="0.2">
      <c r="A291" s="161"/>
      <c r="B291" s="273">
        <f t="shared" si="13"/>
        <v>45933</v>
      </c>
      <c r="C291" s="201">
        <f t="shared" si="14"/>
        <v>45933</v>
      </c>
      <c r="D291" s="201"/>
      <c r="E291" s="202">
        <v>45933</v>
      </c>
      <c r="F291" s="228"/>
      <c r="G291" s="229" t="s">
        <v>96</v>
      </c>
      <c r="H291" s="229"/>
      <c r="I291" s="229"/>
      <c r="J291" s="229"/>
      <c r="K291" s="229"/>
      <c r="L291" s="229"/>
      <c r="M291" s="229"/>
      <c r="N291" s="229"/>
      <c r="O291" s="229"/>
      <c r="P291" s="229"/>
      <c r="Q291" s="229"/>
      <c r="R291" s="229"/>
      <c r="S291" s="229"/>
      <c r="T291" s="285"/>
    </row>
    <row r="292" spans="1:20" ht="14.25" customHeight="1" x14ac:dyDescent="0.2">
      <c r="A292" s="161"/>
      <c r="B292" s="271">
        <f t="shared" si="13"/>
        <v>45934</v>
      </c>
      <c r="C292" s="205">
        <f t="shared" si="14"/>
        <v>45934</v>
      </c>
      <c r="D292" s="205"/>
      <c r="E292" s="223">
        <v>45934</v>
      </c>
      <c r="F292" s="221"/>
      <c r="G292" s="207"/>
      <c r="H292" s="207"/>
      <c r="I292" s="207"/>
      <c r="J292" s="207"/>
      <c r="K292" s="207"/>
      <c r="L292" s="207"/>
      <c r="M292" s="207"/>
      <c r="N292" s="207"/>
      <c r="O292" s="207"/>
      <c r="P292" s="207"/>
      <c r="Q292" s="207"/>
      <c r="R292" s="207"/>
      <c r="S292" s="207"/>
      <c r="T292" s="272"/>
    </row>
    <row r="293" spans="1:20" ht="14.25" customHeight="1" x14ac:dyDescent="0.2">
      <c r="A293" s="161"/>
      <c r="B293" s="267">
        <f t="shared" si="13"/>
        <v>45935</v>
      </c>
      <c r="C293" s="208">
        <f t="shared" si="14"/>
        <v>45935</v>
      </c>
      <c r="D293" s="208"/>
      <c r="E293" s="209">
        <v>45935</v>
      </c>
      <c r="F293" s="245"/>
      <c r="G293" s="211"/>
      <c r="H293" s="211"/>
      <c r="I293" s="211"/>
      <c r="J293" s="211"/>
      <c r="K293" s="211"/>
      <c r="L293" s="211"/>
      <c r="M293" s="211"/>
      <c r="N293" s="211"/>
      <c r="O293" s="211"/>
      <c r="P293" s="211"/>
      <c r="Q293" s="211"/>
      <c r="R293" s="211"/>
      <c r="S293" s="211"/>
      <c r="T293" s="284"/>
    </row>
    <row r="294" spans="1:20" ht="14.25" customHeight="1" x14ac:dyDescent="0.2">
      <c r="A294" s="161"/>
      <c r="B294" s="271">
        <f t="shared" si="13"/>
        <v>45936</v>
      </c>
      <c r="C294" s="205">
        <f t="shared" si="14"/>
        <v>45936</v>
      </c>
      <c r="D294" s="205"/>
      <c r="E294" s="223">
        <v>45936</v>
      </c>
      <c r="F294" s="221">
        <v>41</v>
      </c>
      <c r="G294" s="207"/>
      <c r="H294" s="207"/>
      <c r="I294" s="207"/>
      <c r="J294" s="207"/>
      <c r="K294" s="207"/>
      <c r="L294" s="207"/>
      <c r="M294" s="207"/>
      <c r="N294" s="207"/>
      <c r="O294" s="207"/>
      <c r="P294" s="207"/>
      <c r="Q294" s="207"/>
      <c r="R294" s="207"/>
      <c r="S294" s="207"/>
      <c r="T294" s="272"/>
    </row>
    <row r="295" spans="1:20" ht="14.25" customHeight="1" x14ac:dyDescent="0.2">
      <c r="A295" s="161"/>
      <c r="B295" s="271">
        <f t="shared" si="13"/>
        <v>45937</v>
      </c>
      <c r="C295" s="205">
        <f t="shared" si="14"/>
        <v>45937</v>
      </c>
      <c r="D295" s="205"/>
      <c r="E295" s="223">
        <v>45937</v>
      </c>
      <c r="F295" s="221"/>
      <c r="G295" s="207"/>
      <c r="H295" s="207"/>
      <c r="I295" s="207"/>
      <c r="J295" s="207"/>
      <c r="K295" s="207"/>
      <c r="L295" s="207"/>
      <c r="M295" s="207"/>
      <c r="N295" s="207"/>
      <c r="O295" s="207"/>
      <c r="P295" s="207"/>
      <c r="Q295" s="207"/>
      <c r="R295" s="207"/>
      <c r="S295" s="207"/>
      <c r="T295" s="272"/>
    </row>
    <row r="296" spans="1:20" ht="14.25" customHeight="1" x14ac:dyDescent="0.2">
      <c r="A296" s="161"/>
      <c r="B296" s="271">
        <f t="shared" si="13"/>
        <v>45938</v>
      </c>
      <c r="C296" s="205">
        <f t="shared" si="14"/>
        <v>45938</v>
      </c>
      <c r="D296" s="205"/>
      <c r="E296" s="223">
        <v>45938</v>
      </c>
      <c r="F296" s="222"/>
      <c r="G296" s="207"/>
      <c r="H296" s="207"/>
      <c r="I296" s="207"/>
      <c r="J296" s="207"/>
      <c r="K296" s="207"/>
      <c r="L296" s="207"/>
      <c r="M296" s="207"/>
      <c r="N296" s="207"/>
      <c r="O296" s="207"/>
      <c r="P296" s="207"/>
      <c r="Q296" s="207"/>
      <c r="R296" s="207"/>
      <c r="S296" s="207"/>
      <c r="T296" s="272"/>
    </row>
    <row r="297" spans="1:20" ht="14.25" customHeight="1" x14ac:dyDescent="0.2">
      <c r="A297" s="161"/>
      <c r="B297" s="271">
        <f t="shared" si="13"/>
        <v>45939</v>
      </c>
      <c r="C297" s="205">
        <f t="shared" si="14"/>
        <v>45939</v>
      </c>
      <c r="D297" s="205"/>
      <c r="E297" s="223">
        <v>45939</v>
      </c>
      <c r="F297" s="221"/>
      <c r="G297" s="207"/>
      <c r="H297" s="207"/>
      <c r="I297" s="207"/>
      <c r="J297" s="207"/>
      <c r="K297" s="207"/>
      <c r="L297" s="207"/>
      <c r="M297" s="207"/>
      <c r="N297" s="207"/>
      <c r="O297" s="207"/>
      <c r="P297" s="207"/>
      <c r="Q297" s="207"/>
      <c r="R297" s="207"/>
      <c r="S297" s="207"/>
      <c r="T297" s="272"/>
    </row>
    <row r="298" spans="1:20" ht="14.25" customHeight="1" x14ac:dyDescent="0.2">
      <c r="A298" s="161"/>
      <c r="B298" s="271">
        <f t="shared" si="13"/>
        <v>45940</v>
      </c>
      <c r="C298" s="205">
        <f t="shared" si="14"/>
        <v>45940</v>
      </c>
      <c r="D298" s="205"/>
      <c r="E298" s="223">
        <v>45940</v>
      </c>
      <c r="F298" s="221"/>
      <c r="G298" s="207"/>
      <c r="H298" s="207"/>
      <c r="I298" s="207"/>
      <c r="J298" s="207"/>
      <c r="K298" s="207"/>
      <c r="L298" s="207"/>
      <c r="M298" s="207"/>
      <c r="N298" s="207"/>
      <c r="O298" s="207"/>
      <c r="P298" s="207"/>
      <c r="Q298" s="207"/>
      <c r="R298" s="207"/>
      <c r="S298" s="207"/>
      <c r="T298" s="272"/>
    </row>
    <row r="299" spans="1:20" ht="14.25" customHeight="1" x14ac:dyDescent="0.2">
      <c r="A299" s="161"/>
      <c r="B299" s="271">
        <f t="shared" si="13"/>
        <v>45941</v>
      </c>
      <c r="C299" s="205">
        <f t="shared" si="14"/>
        <v>45941</v>
      </c>
      <c r="D299" s="205"/>
      <c r="E299" s="223">
        <v>45941</v>
      </c>
      <c r="F299" s="222"/>
      <c r="G299" s="207"/>
      <c r="H299" s="207"/>
      <c r="I299" s="207"/>
      <c r="J299" s="207"/>
      <c r="K299" s="207"/>
      <c r="L299" s="207"/>
      <c r="M299" s="207"/>
      <c r="N299" s="207"/>
      <c r="O299" s="207"/>
      <c r="P299" s="207"/>
      <c r="Q299" s="207"/>
      <c r="R299" s="207"/>
      <c r="S299" s="207"/>
      <c r="T299" s="272"/>
    </row>
    <row r="300" spans="1:20" ht="14.25" customHeight="1" x14ac:dyDescent="0.2">
      <c r="A300" s="161"/>
      <c r="B300" s="267">
        <f t="shared" si="13"/>
        <v>45942</v>
      </c>
      <c r="C300" s="208">
        <f t="shared" si="14"/>
        <v>45942</v>
      </c>
      <c r="D300" s="208"/>
      <c r="E300" s="209">
        <v>45942</v>
      </c>
      <c r="F300" s="315"/>
      <c r="G300" s="211"/>
      <c r="H300" s="211"/>
      <c r="I300" s="211"/>
      <c r="J300" s="211"/>
      <c r="K300" s="211"/>
      <c r="L300" s="211"/>
      <c r="M300" s="211"/>
      <c r="N300" s="211"/>
      <c r="O300" s="211"/>
      <c r="P300" s="211"/>
      <c r="Q300" s="211"/>
      <c r="R300" s="211"/>
      <c r="S300" s="211"/>
      <c r="T300" s="284"/>
    </row>
    <row r="301" spans="1:20" ht="14.25" customHeight="1" x14ac:dyDescent="0.2">
      <c r="A301" s="161"/>
      <c r="B301" s="271">
        <f t="shared" si="13"/>
        <v>45943</v>
      </c>
      <c r="C301" s="205">
        <f t="shared" si="14"/>
        <v>45943</v>
      </c>
      <c r="D301" s="205"/>
      <c r="E301" s="223">
        <v>45943</v>
      </c>
      <c r="F301" s="221">
        <v>42</v>
      </c>
      <c r="G301" s="207"/>
      <c r="H301" s="207"/>
      <c r="I301" s="207"/>
      <c r="J301" s="207"/>
      <c r="K301" s="207"/>
      <c r="L301" s="207"/>
      <c r="M301" s="207"/>
      <c r="N301" s="207"/>
      <c r="O301" s="207"/>
      <c r="P301" s="207"/>
      <c r="Q301" s="207"/>
      <c r="R301" s="207"/>
      <c r="S301" s="207"/>
      <c r="T301" s="272"/>
    </row>
    <row r="302" spans="1:20" ht="14.25" customHeight="1" x14ac:dyDescent="0.2">
      <c r="A302" s="161"/>
      <c r="B302" s="271">
        <f t="shared" si="13"/>
        <v>45944</v>
      </c>
      <c r="C302" s="205">
        <f t="shared" si="14"/>
        <v>45944</v>
      </c>
      <c r="D302" s="205"/>
      <c r="E302" s="223">
        <v>45944</v>
      </c>
      <c r="F302" s="221"/>
      <c r="G302" s="207"/>
      <c r="H302" s="207"/>
      <c r="I302" s="207"/>
      <c r="J302" s="207"/>
      <c r="K302" s="207"/>
      <c r="L302" s="207"/>
      <c r="M302" s="207"/>
      <c r="N302" s="207"/>
      <c r="O302" s="207"/>
      <c r="P302" s="207"/>
      <c r="Q302" s="207"/>
      <c r="R302" s="207"/>
      <c r="S302" s="207"/>
      <c r="T302" s="272"/>
    </row>
    <row r="303" spans="1:20" ht="14.25" customHeight="1" x14ac:dyDescent="0.2">
      <c r="A303" s="161"/>
      <c r="B303" s="271">
        <f t="shared" si="13"/>
        <v>45945</v>
      </c>
      <c r="C303" s="205">
        <f t="shared" si="14"/>
        <v>45945</v>
      </c>
      <c r="D303" s="205"/>
      <c r="E303" s="223">
        <v>45945</v>
      </c>
      <c r="F303" s="222"/>
      <c r="G303" s="207"/>
      <c r="H303" s="207"/>
      <c r="I303" s="207"/>
      <c r="J303" s="207"/>
      <c r="K303" s="207"/>
      <c r="L303" s="207"/>
      <c r="M303" s="207"/>
      <c r="N303" s="207"/>
      <c r="O303" s="207"/>
      <c r="P303" s="207"/>
      <c r="Q303" s="207"/>
      <c r="R303" s="207"/>
      <c r="S303" s="207"/>
      <c r="T303" s="272"/>
    </row>
    <row r="304" spans="1:20" ht="14.25" customHeight="1" x14ac:dyDescent="0.2">
      <c r="A304" s="161"/>
      <c r="B304" s="271">
        <f t="shared" si="13"/>
        <v>45946</v>
      </c>
      <c r="C304" s="205">
        <f t="shared" si="14"/>
        <v>45946</v>
      </c>
      <c r="D304" s="205"/>
      <c r="E304" s="223">
        <v>45946</v>
      </c>
      <c r="F304" s="221"/>
      <c r="G304" s="207"/>
      <c r="H304" s="207"/>
      <c r="I304" s="207"/>
      <c r="J304" s="207"/>
      <c r="K304" s="207"/>
      <c r="L304" s="207"/>
      <c r="M304" s="207"/>
      <c r="N304" s="207"/>
      <c r="O304" s="207"/>
      <c r="P304" s="207"/>
      <c r="Q304" s="207"/>
      <c r="R304" s="207"/>
      <c r="S304" s="207"/>
      <c r="T304" s="272"/>
    </row>
    <row r="305" spans="1:20" ht="14.25" customHeight="1" x14ac:dyDescent="0.2">
      <c r="A305" s="161"/>
      <c r="B305" s="271">
        <f t="shared" si="13"/>
        <v>45947</v>
      </c>
      <c r="C305" s="205">
        <f t="shared" si="14"/>
        <v>45947</v>
      </c>
      <c r="D305" s="205"/>
      <c r="E305" s="223">
        <v>45947</v>
      </c>
      <c r="F305" s="222"/>
      <c r="G305" s="207"/>
      <c r="H305" s="207"/>
      <c r="I305" s="207"/>
      <c r="J305" s="207"/>
      <c r="K305" s="207"/>
      <c r="L305" s="207"/>
      <c r="M305" s="207"/>
      <c r="N305" s="207"/>
      <c r="O305" s="207"/>
      <c r="P305" s="207"/>
      <c r="Q305" s="207"/>
      <c r="R305" s="207"/>
      <c r="S305" s="207"/>
      <c r="T305" s="272"/>
    </row>
    <row r="306" spans="1:20" ht="14.25" customHeight="1" x14ac:dyDescent="0.2">
      <c r="A306" s="161"/>
      <c r="B306" s="271">
        <f t="shared" si="13"/>
        <v>45948</v>
      </c>
      <c r="C306" s="205">
        <f t="shared" si="14"/>
        <v>45948</v>
      </c>
      <c r="D306" s="205"/>
      <c r="E306" s="223">
        <v>45948</v>
      </c>
      <c r="F306" s="222"/>
      <c r="G306" s="207"/>
      <c r="H306" s="207"/>
      <c r="I306" s="207"/>
      <c r="J306" s="207"/>
      <c r="K306" s="207"/>
      <c r="L306" s="207"/>
      <c r="M306" s="207"/>
      <c r="N306" s="207"/>
      <c r="O306" s="207"/>
      <c r="P306" s="207"/>
      <c r="Q306" s="207"/>
      <c r="R306" s="207"/>
      <c r="S306" s="207"/>
      <c r="T306" s="272"/>
    </row>
    <row r="307" spans="1:20" ht="14.25" customHeight="1" x14ac:dyDescent="0.2">
      <c r="A307" s="161"/>
      <c r="B307" s="267">
        <f t="shared" si="13"/>
        <v>45949</v>
      </c>
      <c r="C307" s="208">
        <f t="shared" si="14"/>
        <v>45949</v>
      </c>
      <c r="D307" s="208"/>
      <c r="E307" s="209">
        <v>45949</v>
      </c>
      <c r="F307" s="315"/>
      <c r="G307" s="211"/>
      <c r="H307" s="211"/>
      <c r="I307" s="211"/>
      <c r="J307" s="211"/>
      <c r="K307" s="211"/>
      <c r="L307" s="211"/>
      <c r="M307" s="211"/>
      <c r="N307" s="211"/>
      <c r="O307" s="211"/>
      <c r="P307" s="211"/>
      <c r="Q307" s="211"/>
      <c r="R307" s="211"/>
      <c r="S307" s="211"/>
      <c r="T307" s="284"/>
    </row>
    <row r="308" spans="1:20" ht="14.25" customHeight="1" x14ac:dyDescent="0.2">
      <c r="A308" s="161"/>
      <c r="B308" s="271">
        <f t="shared" si="13"/>
        <v>45950</v>
      </c>
      <c r="C308" s="205">
        <f t="shared" si="14"/>
        <v>45950</v>
      </c>
      <c r="D308" s="205"/>
      <c r="E308" s="223">
        <v>45950</v>
      </c>
      <c r="F308" s="221">
        <v>43</v>
      </c>
      <c r="G308" s="207"/>
      <c r="H308" s="207"/>
      <c r="I308" s="207"/>
      <c r="J308" s="207"/>
      <c r="K308" s="207"/>
      <c r="L308" s="207"/>
      <c r="M308" s="207"/>
      <c r="N308" s="207"/>
      <c r="O308" s="207"/>
      <c r="P308" s="207"/>
      <c r="Q308" s="207"/>
      <c r="R308" s="207"/>
      <c r="S308" s="207"/>
      <c r="T308" s="272"/>
    </row>
    <row r="309" spans="1:20" ht="14.25" customHeight="1" x14ac:dyDescent="0.2">
      <c r="A309" s="161"/>
      <c r="B309" s="271">
        <f t="shared" si="13"/>
        <v>45951</v>
      </c>
      <c r="C309" s="205">
        <f t="shared" si="14"/>
        <v>45951</v>
      </c>
      <c r="D309" s="205"/>
      <c r="E309" s="223">
        <v>45951</v>
      </c>
      <c r="F309" s="221"/>
      <c r="G309" s="207"/>
      <c r="H309" s="207"/>
      <c r="I309" s="207"/>
      <c r="J309" s="207"/>
      <c r="K309" s="207"/>
      <c r="L309" s="207"/>
      <c r="M309" s="207"/>
      <c r="N309" s="207"/>
      <c r="O309" s="207"/>
      <c r="P309" s="207"/>
      <c r="Q309" s="207"/>
      <c r="R309" s="207"/>
      <c r="S309" s="207"/>
      <c r="T309" s="272"/>
    </row>
    <row r="310" spans="1:20" ht="14.25" customHeight="1" x14ac:dyDescent="0.2">
      <c r="A310" s="161"/>
      <c r="B310" s="271">
        <f t="shared" si="13"/>
        <v>45952</v>
      </c>
      <c r="C310" s="205">
        <f t="shared" si="14"/>
        <v>45952</v>
      </c>
      <c r="D310" s="205"/>
      <c r="E310" s="223">
        <v>45952</v>
      </c>
      <c r="F310" s="222"/>
      <c r="G310" s="207"/>
      <c r="H310" s="207"/>
      <c r="I310" s="207"/>
      <c r="J310" s="207"/>
      <c r="K310" s="207"/>
      <c r="L310" s="207"/>
      <c r="M310" s="207"/>
      <c r="N310" s="207"/>
      <c r="O310" s="207"/>
      <c r="P310" s="207"/>
      <c r="Q310" s="207"/>
      <c r="R310" s="207"/>
      <c r="S310" s="207"/>
      <c r="T310" s="272"/>
    </row>
    <row r="311" spans="1:20" ht="14.25" customHeight="1" x14ac:dyDescent="0.2">
      <c r="A311" s="161"/>
      <c r="B311" s="271">
        <f t="shared" si="13"/>
        <v>45953</v>
      </c>
      <c r="C311" s="205">
        <f t="shared" si="14"/>
        <v>45953</v>
      </c>
      <c r="D311" s="205"/>
      <c r="E311" s="223">
        <v>45953</v>
      </c>
      <c r="F311" s="222"/>
      <c r="G311" s="207"/>
      <c r="H311" s="207"/>
      <c r="I311" s="207"/>
      <c r="J311" s="207"/>
      <c r="K311" s="207"/>
      <c r="L311" s="207"/>
      <c r="M311" s="207"/>
      <c r="N311" s="207"/>
      <c r="O311" s="207"/>
      <c r="P311" s="207"/>
      <c r="Q311" s="207"/>
      <c r="R311" s="207"/>
      <c r="S311" s="207"/>
      <c r="T311" s="272"/>
    </row>
    <row r="312" spans="1:20" ht="14.25" customHeight="1" x14ac:dyDescent="0.2">
      <c r="A312" s="161"/>
      <c r="B312" s="271">
        <f t="shared" si="13"/>
        <v>45954</v>
      </c>
      <c r="C312" s="205">
        <f t="shared" si="14"/>
        <v>45954</v>
      </c>
      <c r="D312" s="205"/>
      <c r="E312" s="223">
        <v>45954</v>
      </c>
      <c r="F312" s="221"/>
      <c r="G312" s="207"/>
      <c r="H312" s="207"/>
      <c r="I312" s="207"/>
      <c r="J312" s="207"/>
      <c r="K312" s="207"/>
      <c r="L312" s="207"/>
      <c r="M312" s="207"/>
      <c r="N312" s="207"/>
      <c r="O312" s="207"/>
      <c r="P312" s="207"/>
      <c r="Q312" s="207"/>
      <c r="R312" s="207"/>
      <c r="S312" s="207"/>
      <c r="T312" s="272"/>
    </row>
    <row r="313" spans="1:20" ht="14.25" customHeight="1" x14ac:dyDescent="0.2">
      <c r="A313" s="161"/>
      <c r="B313" s="271">
        <f t="shared" si="13"/>
        <v>45955</v>
      </c>
      <c r="C313" s="205">
        <f t="shared" si="14"/>
        <v>45955</v>
      </c>
      <c r="D313" s="205"/>
      <c r="E313" s="223">
        <v>45955</v>
      </c>
      <c r="F313" s="221"/>
      <c r="G313" s="207"/>
      <c r="H313" s="207"/>
      <c r="I313" s="207"/>
      <c r="J313" s="207"/>
      <c r="K313" s="207"/>
      <c r="L313" s="207"/>
      <c r="M313" s="207"/>
      <c r="N313" s="207"/>
      <c r="O313" s="207"/>
      <c r="P313" s="207"/>
      <c r="Q313" s="207"/>
      <c r="R313" s="207"/>
      <c r="S313" s="207"/>
      <c r="T313" s="272"/>
    </row>
    <row r="314" spans="1:20" ht="14.25" customHeight="1" x14ac:dyDescent="0.2">
      <c r="A314" s="161"/>
      <c r="B314" s="267">
        <f t="shared" si="13"/>
        <v>45956</v>
      </c>
      <c r="C314" s="208">
        <f t="shared" si="14"/>
        <v>45956</v>
      </c>
      <c r="D314" s="208"/>
      <c r="E314" s="209">
        <v>45956</v>
      </c>
      <c r="F314" s="245"/>
      <c r="G314" s="211" t="s">
        <v>97</v>
      </c>
      <c r="H314" s="211"/>
      <c r="I314" s="211"/>
      <c r="J314" s="211"/>
      <c r="K314" s="211"/>
      <c r="L314" s="211"/>
      <c r="M314" s="211"/>
      <c r="N314" s="211"/>
      <c r="O314" s="211"/>
      <c r="P314" s="211"/>
      <c r="Q314" s="211"/>
      <c r="R314" s="211"/>
      <c r="S314" s="211"/>
      <c r="T314" s="284"/>
    </row>
    <row r="315" spans="1:20" ht="14.25" customHeight="1" x14ac:dyDescent="0.2">
      <c r="A315" s="161"/>
      <c r="B315" s="271">
        <f t="shared" si="13"/>
        <v>45957</v>
      </c>
      <c r="C315" s="205">
        <f t="shared" si="14"/>
        <v>45957</v>
      </c>
      <c r="D315" s="205"/>
      <c r="E315" s="223">
        <v>45957</v>
      </c>
      <c r="F315" s="221">
        <v>44</v>
      </c>
      <c r="G315" s="207"/>
      <c r="H315" s="207"/>
      <c r="I315" s="207"/>
      <c r="J315" s="207"/>
      <c r="K315" s="207"/>
      <c r="L315" s="207"/>
      <c r="M315" s="207"/>
      <c r="N315" s="207"/>
      <c r="O315" s="207"/>
      <c r="P315" s="207"/>
      <c r="Q315" s="207"/>
      <c r="R315" s="207"/>
      <c r="S315" s="207"/>
      <c r="T315" s="272"/>
    </row>
    <row r="316" spans="1:20" ht="14.25" customHeight="1" x14ac:dyDescent="0.2">
      <c r="A316" s="161"/>
      <c r="B316" s="271">
        <f t="shared" si="13"/>
        <v>45958</v>
      </c>
      <c r="C316" s="205">
        <f t="shared" si="14"/>
        <v>45958</v>
      </c>
      <c r="D316" s="205"/>
      <c r="E316" s="223">
        <v>45958</v>
      </c>
      <c r="F316" s="221"/>
      <c r="G316" s="207"/>
      <c r="H316" s="207"/>
      <c r="I316" s="207"/>
      <c r="J316" s="207"/>
      <c r="K316" s="207"/>
      <c r="L316" s="207"/>
      <c r="M316" s="207"/>
      <c r="N316" s="207"/>
      <c r="O316" s="207"/>
      <c r="P316" s="207"/>
      <c r="Q316" s="207"/>
      <c r="R316" s="207"/>
      <c r="S316" s="207"/>
      <c r="T316" s="272"/>
    </row>
    <row r="317" spans="1:20" ht="14.25" customHeight="1" x14ac:dyDescent="0.2">
      <c r="A317" s="161"/>
      <c r="B317" s="271">
        <f t="shared" si="13"/>
        <v>45959</v>
      </c>
      <c r="C317" s="205">
        <f t="shared" si="14"/>
        <v>45959</v>
      </c>
      <c r="D317" s="205"/>
      <c r="E317" s="223">
        <v>45959</v>
      </c>
      <c r="F317" s="221"/>
      <c r="G317" s="207"/>
      <c r="H317" s="207"/>
      <c r="I317" s="207"/>
      <c r="J317" s="207"/>
      <c r="K317" s="207"/>
      <c r="L317" s="207"/>
      <c r="M317" s="207"/>
      <c r="N317" s="207"/>
      <c r="O317" s="207"/>
      <c r="P317" s="207"/>
      <c r="Q317" s="207"/>
      <c r="R317" s="207"/>
      <c r="S317" s="207"/>
      <c r="T317" s="272"/>
    </row>
    <row r="318" spans="1:20" ht="14.25" customHeight="1" x14ac:dyDescent="0.2">
      <c r="A318" s="161"/>
      <c r="B318" s="271">
        <f t="shared" si="13"/>
        <v>45960</v>
      </c>
      <c r="C318" s="205">
        <f t="shared" si="14"/>
        <v>45960</v>
      </c>
      <c r="D318" s="205"/>
      <c r="E318" s="223">
        <v>45960</v>
      </c>
      <c r="F318" s="221"/>
      <c r="G318" s="207"/>
      <c r="H318" s="207"/>
      <c r="I318" s="207"/>
      <c r="J318" s="207"/>
      <c r="K318" s="207"/>
      <c r="L318" s="207"/>
      <c r="M318" s="207"/>
      <c r="N318" s="207"/>
      <c r="O318" s="207"/>
      <c r="P318" s="207"/>
      <c r="Q318" s="207"/>
      <c r="R318" s="207"/>
      <c r="S318" s="207"/>
      <c r="T318" s="272"/>
    </row>
    <row r="319" spans="1:20" ht="14.25" customHeight="1" x14ac:dyDescent="0.2">
      <c r="A319" s="161"/>
      <c r="B319" s="273">
        <f t="shared" si="13"/>
        <v>45961</v>
      </c>
      <c r="C319" s="201">
        <f t="shared" si="14"/>
        <v>45961</v>
      </c>
      <c r="D319" s="201"/>
      <c r="E319" s="202">
        <v>45961</v>
      </c>
      <c r="F319" s="221"/>
      <c r="G319" s="207" t="s">
        <v>98</v>
      </c>
      <c r="H319" s="207"/>
      <c r="I319" s="207"/>
      <c r="J319" s="207"/>
      <c r="K319" s="207"/>
      <c r="L319" s="207"/>
      <c r="M319" s="207"/>
      <c r="N319" s="207"/>
      <c r="O319" s="207"/>
      <c r="P319" s="207"/>
      <c r="Q319" s="207"/>
      <c r="R319" s="207"/>
      <c r="S319" s="207"/>
      <c r="T319" s="272"/>
    </row>
    <row r="320" spans="1:20" ht="20.25" customHeight="1" x14ac:dyDescent="0.35">
      <c r="A320" s="161"/>
      <c r="B320" s="297"/>
      <c r="C320" s="298"/>
      <c r="D320" s="298"/>
      <c r="E320" s="299"/>
      <c r="F320" s="251"/>
      <c r="G320" s="252" t="s">
        <v>200</v>
      </c>
      <c r="H320" s="252"/>
      <c r="I320" s="252"/>
      <c r="J320" s="252"/>
      <c r="K320" s="252"/>
      <c r="L320" s="252"/>
      <c r="M320" s="252"/>
      <c r="N320" s="252"/>
      <c r="O320" s="252"/>
      <c r="P320" s="252"/>
      <c r="Q320" s="252"/>
      <c r="R320" s="252"/>
      <c r="S320" s="252"/>
      <c r="T320" s="300"/>
    </row>
    <row r="321" spans="1:20" ht="14.25" customHeight="1" x14ac:dyDescent="0.2">
      <c r="A321" s="161"/>
      <c r="B321" s="345">
        <f t="shared" si="13"/>
        <v>45962</v>
      </c>
      <c r="C321" s="346">
        <f t="shared" ref="C321:C350" si="15">E321</f>
        <v>45962</v>
      </c>
      <c r="D321" s="346"/>
      <c r="E321" s="347">
        <v>45962</v>
      </c>
      <c r="F321" s="253"/>
      <c r="G321" s="213" t="s">
        <v>99</v>
      </c>
      <c r="H321" s="213"/>
      <c r="I321" s="213"/>
      <c r="J321" s="213"/>
      <c r="K321" s="213"/>
      <c r="L321" s="213"/>
      <c r="M321" s="213"/>
      <c r="N321" s="213"/>
      <c r="O321" s="213"/>
      <c r="P321" s="213"/>
      <c r="Q321" s="213"/>
      <c r="R321" s="213"/>
      <c r="S321" s="213"/>
      <c r="T321" s="270"/>
    </row>
    <row r="322" spans="1:20" ht="14.25" customHeight="1" x14ac:dyDescent="0.2">
      <c r="A322" s="161"/>
      <c r="B322" s="267">
        <f t="shared" si="13"/>
        <v>45963</v>
      </c>
      <c r="C322" s="208">
        <f t="shared" si="15"/>
        <v>45963</v>
      </c>
      <c r="D322" s="208"/>
      <c r="E322" s="209">
        <v>45963</v>
      </c>
      <c r="F322" s="245"/>
      <c r="G322" s="211"/>
      <c r="H322" s="274"/>
      <c r="I322" s="274"/>
      <c r="J322" s="274"/>
      <c r="K322" s="274"/>
      <c r="L322" s="274"/>
      <c r="M322" s="274"/>
      <c r="N322" s="274"/>
      <c r="O322" s="274"/>
      <c r="P322" s="274"/>
      <c r="Q322" s="274"/>
      <c r="R322" s="274"/>
      <c r="S322" s="274"/>
      <c r="T322" s="275"/>
    </row>
    <row r="323" spans="1:20" ht="14.25" customHeight="1" x14ac:dyDescent="0.2">
      <c r="A323" s="161"/>
      <c r="B323" s="271">
        <f t="shared" si="13"/>
        <v>45964</v>
      </c>
      <c r="C323" s="205">
        <f t="shared" si="15"/>
        <v>45964</v>
      </c>
      <c r="D323" s="205"/>
      <c r="E323" s="223">
        <v>45964</v>
      </c>
      <c r="F323" s="221">
        <v>45</v>
      </c>
      <c r="G323" s="207"/>
      <c r="H323" s="213"/>
      <c r="I323" s="213"/>
      <c r="J323" s="213"/>
      <c r="K323" s="213"/>
      <c r="L323" s="213"/>
      <c r="M323" s="213"/>
      <c r="N323" s="213"/>
      <c r="O323" s="213"/>
      <c r="P323" s="213"/>
      <c r="Q323" s="213"/>
      <c r="R323" s="213"/>
      <c r="S323" s="213"/>
      <c r="T323" s="270"/>
    </row>
    <row r="324" spans="1:20" ht="14.25" customHeight="1" x14ac:dyDescent="0.2">
      <c r="A324" s="161"/>
      <c r="B324" s="271">
        <f t="shared" si="13"/>
        <v>45965</v>
      </c>
      <c r="C324" s="205">
        <f t="shared" si="15"/>
        <v>45965</v>
      </c>
      <c r="D324" s="205"/>
      <c r="E324" s="223">
        <v>45965</v>
      </c>
      <c r="F324" s="221"/>
      <c r="G324" s="207"/>
      <c r="H324" s="207"/>
      <c r="I324" s="207"/>
      <c r="J324" s="207"/>
      <c r="K324" s="207"/>
      <c r="L324" s="207"/>
      <c r="M324" s="207"/>
      <c r="N324" s="207"/>
      <c r="O324" s="207"/>
      <c r="P324" s="207"/>
      <c r="Q324" s="207"/>
      <c r="R324" s="207"/>
      <c r="S324" s="207"/>
      <c r="T324" s="272"/>
    </row>
    <row r="325" spans="1:20" ht="14.25" customHeight="1" x14ac:dyDescent="0.2">
      <c r="A325" s="161"/>
      <c r="B325" s="271">
        <f t="shared" si="13"/>
        <v>45966</v>
      </c>
      <c r="C325" s="205">
        <f t="shared" si="15"/>
        <v>45966</v>
      </c>
      <c r="D325" s="205"/>
      <c r="E325" s="223">
        <v>45966</v>
      </c>
      <c r="F325" s="222"/>
      <c r="G325" s="207"/>
      <c r="H325" s="207"/>
      <c r="I325" s="207"/>
      <c r="J325" s="207"/>
      <c r="K325" s="207"/>
      <c r="L325" s="207"/>
      <c r="M325" s="207"/>
      <c r="N325" s="207"/>
      <c r="O325" s="207"/>
      <c r="P325" s="207"/>
      <c r="Q325" s="207"/>
      <c r="R325" s="207"/>
      <c r="S325" s="207"/>
      <c r="T325" s="272"/>
    </row>
    <row r="326" spans="1:20" ht="14.25" customHeight="1" x14ac:dyDescent="0.2">
      <c r="A326" s="161"/>
      <c r="B326" s="271">
        <f t="shared" si="13"/>
        <v>45967</v>
      </c>
      <c r="C326" s="205">
        <f t="shared" si="15"/>
        <v>45967</v>
      </c>
      <c r="D326" s="205"/>
      <c r="E326" s="223">
        <v>45967</v>
      </c>
      <c r="F326" s="221"/>
      <c r="G326" s="207"/>
      <c r="H326" s="207"/>
      <c r="I326" s="207"/>
      <c r="J326" s="207"/>
      <c r="K326" s="207"/>
      <c r="L326" s="207"/>
      <c r="M326" s="207"/>
      <c r="N326" s="207"/>
      <c r="O326" s="207"/>
      <c r="P326" s="207"/>
      <c r="Q326" s="207"/>
      <c r="R326" s="207"/>
      <c r="S326" s="207"/>
      <c r="T326" s="272"/>
    </row>
    <row r="327" spans="1:20" ht="14.25" customHeight="1" x14ac:dyDescent="0.2">
      <c r="A327" s="161"/>
      <c r="B327" s="271">
        <f t="shared" ref="B327:B392" si="16">C327</f>
        <v>45968</v>
      </c>
      <c r="C327" s="205">
        <f t="shared" si="15"/>
        <v>45968</v>
      </c>
      <c r="D327" s="205"/>
      <c r="E327" s="223">
        <v>45968</v>
      </c>
      <c r="F327" s="221"/>
      <c r="G327" s="207"/>
      <c r="H327" s="207"/>
      <c r="I327" s="207"/>
      <c r="J327" s="207"/>
      <c r="K327" s="207"/>
      <c r="L327" s="207"/>
      <c r="M327" s="207"/>
      <c r="N327" s="207"/>
      <c r="O327" s="207"/>
      <c r="P327" s="207"/>
      <c r="Q327" s="207"/>
      <c r="R327" s="207"/>
      <c r="S327" s="207"/>
      <c r="T327" s="272"/>
    </row>
    <row r="328" spans="1:20" ht="14.25" customHeight="1" x14ac:dyDescent="0.2">
      <c r="A328" s="161"/>
      <c r="B328" s="271">
        <f t="shared" si="16"/>
        <v>45969</v>
      </c>
      <c r="C328" s="205">
        <f t="shared" si="15"/>
        <v>45969</v>
      </c>
      <c r="D328" s="205"/>
      <c r="E328" s="223">
        <v>45969</v>
      </c>
      <c r="F328" s="221"/>
      <c r="G328" s="207"/>
      <c r="H328" s="207"/>
      <c r="I328" s="207"/>
      <c r="J328" s="207"/>
      <c r="K328" s="207"/>
      <c r="L328" s="207"/>
      <c r="M328" s="207"/>
      <c r="N328" s="207"/>
      <c r="O328" s="207"/>
      <c r="P328" s="207"/>
      <c r="Q328" s="207"/>
      <c r="R328" s="207"/>
      <c r="S328" s="207"/>
      <c r="T328" s="272"/>
    </row>
    <row r="329" spans="1:20" ht="14.25" customHeight="1" x14ac:dyDescent="0.2">
      <c r="A329" s="161"/>
      <c r="B329" s="267">
        <f t="shared" si="16"/>
        <v>45970</v>
      </c>
      <c r="C329" s="208">
        <f t="shared" si="15"/>
        <v>45970</v>
      </c>
      <c r="D329" s="208"/>
      <c r="E329" s="209">
        <v>45970</v>
      </c>
      <c r="F329" s="245"/>
      <c r="G329" s="211"/>
      <c r="H329" s="274"/>
      <c r="I329" s="274"/>
      <c r="J329" s="274"/>
      <c r="K329" s="274"/>
      <c r="L329" s="274"/>
      <c r="M329" s="274"/>
      <c r="N329" s="274"/>
      <c r="O329" s="274"/>
      <c r="P329" s="274"/>
      <c r="Q329" s="274"/>
      <c r="R329" s="274"/>
      <c r="S329" s="274"/>
      <c r="T329" s="275"/>
    </row>
    <row r="330" spans="1:20" ht="14.25" customHeight="1" x14ac:dyDescent="0.2">
      <c r="A330" s="161"/>
      <c r="B330" s="271">
        <f t="shared" si="16"/>
        <v>45971</v>
      </c>
      <c r="C330" s="205">
        <f t="shared" si="15"/>
        <v>45971</v>
      </c>
      <c r="D330" s="205"/>
      <c r="E330" s="223">
        <v>45971</v>
      </c>
      <c r="F330" s="221">
        <v>46</v>
      </c>
      <c r="G330" s="207"/>
      <c r="H330" s="213"/>
      <c r="I330" s="213"/>
      <c r="J330" s="213"/>
      <c r="K330" s="213"/>
      <c r="L330" s="213"/>
      <c r="M330" s="213"/>
      <c r="N330" s="213"/>
      <c r="O330" s="213"/>
      <c r="P330" s="213"/>
      <c r="Q330" s="213"/>
      <c r="R330" s="213"/>
      <c r="S330" s="213"/>
      <c r="T330" s="270"/>
    </row>
    <row r="331" spans="1:20" ht="14.25" customHeight="1" x14ac:dyDescent="0.2">
      <c r="A331" s="161"/>
      <c r="B331" s="271">
        <f t="shared" si="16"/>
        <v>45972</v>
      </c>
      <c r="C331" s="205">
        <f t="shared" si="15"/>
        <v>45972</v>
      </c>
      <c r="D331" s="205"/>
      <c r="E331" s="223">
        <v>45972</v>
      </c>
      <c r="F331" s="221"/>
      <c r="G331" s="207"/>
      <c r="H331" s="207"/>
      <c r="I331" s="207"/>
      <c r="J331" s="207"/>
      <c r="K331" s="207"/>
      <c r="L331" s="207"/>
      <c r="M331" s="207"/>
      <c r="N331" s="207"/>
      <c r="O331" s="207"/>
      <c r="P331" s="207"/>
      <c r="Q331" s="207"/>
      <c r="R331" s="207"/>
      <c r="S331" s="207"/>
      <c r="T331" s="272"/>
    </row>
    <row r="332" spans="1:20" ht="14.25" customHeight="1" x14ac:dyDescent="0.2">
      <c r="A332" s="161"/>
      <c r="B332" s="271">
        <f t="shared" si="16"/>
        <v>45973</v>
      </c>
      <c r="C332" s="205">
        <f t="shared" si="15"/>
        <v>45973</v>
      </c>
      <c r="D332" s="205"/>
      <c r="E332" s="223">
        <v>45973</v>
      </c>
      <c r="F332" s="222"/>
      <c r="G332" s="207"/>
      <c r="H332" s="207"/>
      <c r="I332" s="207"/>
      <c r="J332" s="207"/>
      <c r="K332" s="207"/>
      <c r="L332" s="207"/>
      <c r="M332" s="207"/>
      <c r="N332" s="207"/>
      <c r="O332" s="207"/>
      <c r="P332" s="207"/>
      <c r="Q332" s="207"/>
      <c r="R332" s="207"/>
      <c r="S332" s="207"/>
      <c r="T332" s="272"/>
    </row>
    <row r="333" spans="1:20" ht="14.25" customHeight="1" x14ac:dyDescent="0.2">
      <c r="A333" s="161"/>
      <c r="B333" s="271">
        <f t="shared" si="16"/>
        <v>45974</v>
      </c>
      <c r="C333" s="205">
        <f t="shared" si="15"/>
        <v>45974</v>
      </c>
      <c r="D333" s="205"/>
      <c r="E333" s="223">
        <v>45974</v>
      </c>
      <c r="F333" s="222"/>
      <c r="G333" s="207"/>
      <c r="H333" s="207"/>
      <c r="I333" s="207"/>
      <c r="J333" s="207"/>
      <c r="K333" s="207"/>
      <c r="L333" s="207"/>
      <c r="M333" s="207"/>
      <c r="N333" s="207"/>
      <c r="O333" s="207"/>
      <c r="P333" s="207"/>
      <c r="Q333" s="207"/>
      <c r="R333" s="207"/>
      <c r="S333" s="207"/>
      <c r="T333" s="272"/>
    </row>
    <row r="334" spans="1:20" ht="14.25" customHeight="1" x14ac:dyDescent="0.2">
      <c r="A334" s="161"/>
      <c r="B334" s="271">
        <f t="shared" si="16"/>
        <v>45975</v>
      </c>
      <c r="C334" s="205">
        <f t="shared" si="15"/>
        <v>45975</v>
      </c>
      <c r="D334" s="205"/>
      <c r="E334" s="223">
        <v>45975</v>
      </c>
      <c r="F334" s="222"/>
      <c r="G334" s="207"/>
      <c r="H334" s="207"/>
      <c r="I334" s="207"/>
      <c r="J334" s="207"/>
      <c r="K334" s="207"/>
      <c r="L334" s="207"/>
      <c r="M334" s="207"/>
      <c r="N334" s="207"/>
      <c r="O334" s="207"/>
      <c r="P334" s="207"/>
      <c r="Q334" s="207"/>
      <c r="R334" s="207"/>
      <c r="S334" s="207"/>
      <c r="T334" s="272"/>
    </row>
    <row r="335" spans="1:20" ht="14.25" customHeight="1" x14ac:dyDescent="0.2">
      <c r="A335" s="161"/>
      <c r="B335" s="271">
        <f t="shared" si="16"/>
        <v>45976</v>
      </c>
      <c r="C335" s="205">
        <f t="shared" si="15"/>
        <v>45976</v>
      </c>
      <c r="D335" s="205"/>
      <c r="E335" s="223">
        <v>45976</v>
      </c>
      <c r="F335" s="222"/>
      <c r="G335" s="207"/>
      <c r="H335" s="207"/>
      <c r="I335" s="207"/>
      <c r="J335" s="207"/>
      <c r="K335" s="207"/>
      <c r="L335" s="207"/>
      <c r="M335" s="207"/>
      <c r="N335" s="207"/>
      <c r="O335" s="207"/>
      <c r="P335" s="207"/>
      <c r="Q335" s="207"/>
      <c r="R335" s="207"/>
      <c r="S335" s="207"/>
      <c r="T335" s="272"/>
    </row>
    <row r="336" spans="1:20" ht="14.25" customHeight="1" x14ac:dyDescent="0.2">
      <c r="A336" s="161"/>
      <c r="B336" s="267">
        <f t="shared" si="16"/>
        <v>45977</v>
      </c>
      <c r="C336" s="208">
        <f t="shared" si="15"/>
        <v>45977</v>
      </c>
      <c r="D336" s="208"/>
      <c r="E336" s="209">
        <v>45977</v>
      </c>
      <c r="F336" s="315"/>
      <c r="G336" s="211"/>
      <c r="H336" s="274"/>
      <c r="I336" s="274"/>
      <c r="J336" s="274"/>
      <c r="K336" s="274"/>
      <c r="L336" s="274"/>
      <c r="M336" s="274"/>
      <c r="N336" s="274"/>
      <c r="O336" s="274"/>
      <c r="P336" s="274"/>
      <c r="Q336" s="274"/>
      <c r="R336" s="274"/>
      <c r="S336" s="274"/>
      <c r="T336" s="275"/>
    </row>
    <row r="337" spans="1:20" ht="14.25" customHeight="1" x14ac:dyDescent="0.2">
      <c r="A337" s="161"/>
      <c r="B337" s="271">
        <f t="shared" si="16"/>
        <v>45978</v>
      </c>
      <c r="C337" s="205">
        <f t="shared" si="15"/>
        <v>45978</v>
      </c>
      <c r="D337" s="205"/>
      <c r="E337" s="223">
        <v>45978</v>
      </c>
      <c r="F337" s="222">
        <v>47</v>
      </c>
      <c r="G337" s="207"/>
      <c r="H337" s="213"/>
      <c r="I337" s="213"/>
      <c r="J337" s="213"/>
      <c r="K337" s="213"/>
      <c r="L337" s="213"/>
      <c r="M337" s="213"/>
      <c r="N337" s="213"/>
      <c r="O337" s="213"/>
      <c r="P337" s="213"/>
      <c r="Q337" s="213"/>
      <c r="R337" s="213"/>
      <c r="S337" s="213"/>
      <c r="T337" s="270"/>
    </row>
    <row r="338" spans="1:20" ht="14.25" customHeight="1" x14ac:dyDescent="0.2">
      <c r="A338" s="161"/>
      <c r="B338" s="271">
        <f t="shared" si="16"/>
        <v>45979</v>
      </c>
      <c r="C338" s="205">
        <f t="shared" si="15"/>
        <v>45979</v>
      </c>
      <c r="D338" s="205"/>
      <c r="E338" s="223">
        <v>45979</v>
      </c>
      <c r="F338" s="221"/>
      <c r="G338" s="207"/>
      <c r="H338" s="207"/>
      <c r="I338" s="207"/>
      <c r="J338" s="207"/>
      <c r="K338" s="207"/>
      <c r="L338" s="207"/>
      <c r="M338" s="207"/>
      <c r="N338" s="207"/>
      <c r="O338" s="207"/>
      <c r="P338" s="207"/>
      <c r="Q338" s="207"/>
      <c r="R338" s="207"/>
      <c r="S338" s="207"/>
      <c r="T338" s="272"/>
    </row>
    <row r="339" spans="1:20" ht="14.25" customHeight="1" x14ac:dyDescent="0.2">
      <c r="A339" s="161"/>
      <c r="B339" s="273">
        <f t="shared" si="16"/>
        <v>45980</v>
      </c>
      <c r="C339" s="201">
        <f t="shared" si="15"/>
        <v>45980</v>
      </c>
      <c r="D339" s="201"/>
      <c r="E339" s="202">
        <v>45980</v>
      </c>
      <c r="F339" s="222"/>
      <c r="G339" s="207" t="s">
        <v>100</v>
      </c>
      <c r="H339" s="207"/>
      <c r="I339" s="207"/>
      <c r="J339" s="207"/>
      <c r="K339" s="207"/>
      <c r="L339" s="207"/>
      <c r="M339" s="207"/>
      <c r="N339" s="207"/>
      <c r="O339" s="207"/>
      <c r="P339" s="207"/>
      <c r="Q339" s="207"/>
      <c r="R339" s="207"/>
      <c r="S339" s="207"/>
      <c r="T339" s="272"/>
    </row>
    <row r="340" spans="1:20" ht="14.25" customHeight="1" x14ac:dyDescent="0.2">
      <c r="A340" s="161"/>
      <c r="B340" s="271">
        <f t="shared" si="16"/>
        <v>45981</v>
      </c>
      <c r="C340" s="205">
        <f t="shared" si="15"/>
        <v>45981</v>
      </c>
      <c r="D340" s="205"/>
      <c r="E340" s="223">
        <v>45981</v>
      </c>
      <c r="F340" s="222"/>
      <c r="G340" s="207"/>
      <c r="H340" s="207"/>
      <c r="I340" s="207"/>
      <c r="J340" s="207"/>
      <c r="K340" s="207"/>
      <c r="L340" s="207"/>
      <c r="M340" s="207"/>
      <c r="N340" s="207"/>
      <c r="O340" s="207"/>
      <c r="P340" s="207"/>
      <c r="Q340" s="207"/>
      <c r="R340" s="207"/>
      <c r="S340" s="207"/>
      <c r="T340" s="272"/>
    </row>
    <row r="341" spans="1:20" ht="14.25" customHeight="1" x14ac:dyDescent="0.2">
      <c r="A341" s="161"/>
      <c r="B341" s="271">
        <f t="shared" si="16"/>
        <v>45982</v>
      </c>
      <c r="C341" s="205">
        <f t="shared" si="15"/>
        <v>45982</v>
      </c>
      <c r="D341" s="205"/>
      <c r="E341" s="223">
        <v>45982</v>
      </c>
      <c r="F341" s="222"/>
      <c r="G341" s="207"/>
      <c r="H341" s="207"/>
      <c r="I341" s="207"/>
      <c r="J341" s="207"/>
      <c r="K341" s="207"/>
      <c r="L341" s="207"/>
      <c r="M341" s="207"/>
      <c r="N341" s="207"/>
      <c r="O341" s="207"/>
      <c r="P341" s="207"/>
      <c r="Q341" s="207"/>
      <c r="R341" s="207"/>
      <c r="S341" s="207"/>
      <c r="T341" s="272"/>
    </row>
    <row r="342" spans="1:20" ht="14.25" customHeight="1" x14ac:dyDescent="0.2">
      <c r="A342" s="161"/>
      <c r="B342" s="271">
        <f t="shared" si="16"/>
        <v>45983</v>
      </c>
      <c r="C342" s="205">
        <f t="shared" si="15"/>
        <v>45983</v>
      </c>
      <c r="D342" s="205"/>
      <c r="E342" s="223">
        <v>45983</v>
      </c>
      <c r="F342" s="222"/>
      <c r="G342" s="207"/>
      <c r="H342" s="207"/>
      <c r="I342" s="207"/>
      <c r="J342" s="207"/>
      <c r="K342" s="207"/>
      <c r="L342" s="207"/>
      <c r="M342" s="207"/>
      <c r="N342" s="207"/>
      <c r="O342" s="207"/>
      <c r="P342" s="207"/>
      <c r="Q342" s="207"/>
      <c r="R342" s="207"/>
      <c r="S342" s="207"/>
      <c r="T342" s="272"/>
    </row>
    <row r="343" spans="1:20" ht="14.25" customHeight="1" x14ac:dyDescent="0.2">
      <c r="A343" s="161"/>
      <c r="B343" s="267">
        <f t="shared" si="16"/>
        <v>45984</v>
      </c>
      <c r="C343" s="208">
        <f t="shared" si="15"/>
        <v>45984</v>
      </c>
      <c r="D343" s="208"/>
      <c r="E343" s="209">
        <v>45984</v>
      </c>
      <c r="F343" s="315"/>
      <c r="G343" s="211"/>
      <c r="H343" s="274"/>
      <c r="I343" s="274"/>
      <c r="J343" s="274"/>
      <c r="K343" s="274"/>
      <c r="L343" s="274"/>
      <c r="M343" s="274"/>
      <c r="N343" s="274"/>
      <c r="O343" s="274"/>
      <c r="P343" s="274"/>
      <c r="Q343" s="274"/>
      <c r="R343" s="274"/>
      <c r="S343" s="274"/>
      <c r="T343" s="275"/>
    </row>
    <row r="344" spans="1:20" ht="14.25" customHeight="1" x14ac:dyDescent="0.2">
      <c r="A344" s="161"/>
      <c r="B344" s="271">
        <f t="shared" si="16"/>
        <v>45985</v>
      </c>
      <c r="C344" s="205">
        <f t="shared" si="15"/>
        <v>45985</v>
      </c>
      <c r="D344" s="205"/>
      <c r="E344" s="223">
        <v>45985</v>
      </c>
      <c r="F344" s="222">
        <v>48</v>
      </c>
      <c r="G344" s="207"/>
      <c r="H344" s="213"/>
      <c r="I344" s="213"/>
      <c r="J344" s="213"/>
      <c r="K344" s="213"/>
      <c r="L344" s="213"/>
      <c r="M344" s="213"/>
      <c r="N344" s="213"/>
      <c r="O344" s="213"/>
      <c r="P344" s="213"/>
      <c r="Q344" s="213"/>
      <c r="R344" s="213"/>
      <c r="S344" s="213"/>
      <c r="T344" s="270"/>
    </row>
    <row r="345" spans="1:20" ht="14.25" customHeight="1" x14ac:dyDescent="0.2">
      <c r="A345" s="161"/>
      <c r="B345" s="271">
        <f t="shared" si="16"/>
        <v>45986</v>
      </c>
      <c r="C345" s="205">
        <f t="shared" si="15"/>
        <v>45986</v>
      </c>
      <c r="D345" s="205"/>
      <c r="E345" s="223">
        <v>45986</v>
      </c>
      <c r="F345" s="221"/>
      <c r="G345" s="207"/>
      <c r="H345" s="207"/>
      <c r="I345" s="207"/>
      <c r="J345" s="207"/>
      <c r="K345" s="207"/>
      <c r="L345" s="207"/>
      <c r="M345" s="207"/>
      <c r="N345" s="207"/>
      <c r="O345" s="207"/>
      <c r="P345" s="207"/>
      <c r="Q345" s="207"/>
      <c r="R345" s="207"/>
      <c r="S345" s="207"/>
      <c r="T345" s="272"/>
    </row>
    <row r="346" spans="1:20" ht="14.25" customHeight="1" x14ac:dyDescent="0.2">
      <c r="A346" s="161"/>
      <c r="B346" s="271">
        <f t="shared" si="16"/>
        <v>45987</v>
      </c>
      <c r="C346" s="205">
        <f t="shared" si="15"/>
        <v>45987</v>
      </c>
      <c r="D346" s="205"/>
      <c r="E346" s="223">
        <v>45987</v>
      </c>
      <c r="F346" s="221"/>
      <c r="G346" s="207"/>
      <c r="H346" s="207"/>
      <c r="I346" s="207"/>
      <c r="J346" s="207"/>
      <c r="K346" s="207"/>
      <c r="L346" s="207"/>
      <c r="M346" s="207"/>
      <c r="N346" s="207"/>
      <c r="O346" s="207"/>
      <c r="P346" s="207"/>
      <c r="Q346" s="207"/>
      <c r="R346" s="207"/>
      <c r="S346" s="207"/>
      <c r="T346" s="272"/>
    </row>
    <row r="347" spans="1:20" ht="14.25" customHeight="1" x14ac:dyDescent="0.2">
      <c r="A347" s="161"/>
      <c r="B347" s="271">
        <f t="shared" si="16"/>
        <v>45988</v>
      </c>
      <c r="C347" s="205">
        <f t="shared" si="15"/>
        <v>45988</v>
      </c>
      <c r="D347" s="205"/>
      <c r="E347" s="223">
        <v>45988</v>
      </c>
      <c r="F347" s="222"/>
      <c r="G347" s="207"/>
      <c r="H347" s="207"/>
      <c r="I347" s="207"/>
      <c r="J347" s="207"/>
      <c r="K347" s="207"/>
      <c r="L347" s="207"/>
      <c r="M347" s="207"/>
      <c r="N347" s="207"/>
      <c r="O347" s="207"/>
      <c r="P347" s="207"/>
      <c r="Q347" s="207"/>
      <c r="R347" s="207"/>
      <c r="S347" s="207"/>
      <c r="T347" s="272"/>
    </row>
    <row r="348" spans="1:20" ht="14.25" customHeight="1" x14ac:dyDescent="0.2">
      <c r="A348" s="161"/>
      <c r="B348" s="271">
        <f t="shared" si="16"/>
        <v>45989</v>
      </c>
      <c r="C348" s="205">
        <f t="shared" si="15"/>
        <v>45989</v>
      </c>
      <c r="D348" s="205"/>
      <c r="E348" s="223">
        <v>45989</v>
      </c>
      <c r="F348" s="222"/>
      <c r="G348" s="207"/>
      <c r="H348" s="207"/>
      <c r="I348" s="207"/>
      <c r="J348" s="207"/>
      <c r="K348" s="207"/>
      <c r="L348" s="207"/>
      <c r="M348" s="207"/>
      <c r="N348" s="207"/>
      <c r="O348" s="207"/>
      <c r="P348" s="207"/>
      <c r="Q348" s="207"/>
      <c r="R348" s="207"/>
      <c r="S348" s="207"/>
      <c r="T348" s="272"/>
    </row>
    <row r="349" spans="1:20" ht="14.25" customHeight="1" x14ac:dyDescent="0.2">
      <c r="A349" s="161"/>
      <c r="B349" s="271">
        <f t="shared" si="16"/>
        <v>45990</v>
      </c>
      <c r="C349" s="205">
        <f t="shared" si="15"/>
        <v>45990</v>
      </c>
      <c r="D349" s="205"/>
      <c r="E349" s="223">
        <v>45990</v>
      </c>
      <c r="F349" s="222"/>
      <c r="G349" s="207"/>
      <c r="H349" s="207"/>
      <c r="I349" s="207"/>
      <c r="J349" s="207"/>
      <c r="K349" s="207"/>
      <c r="L349" s="207"/>
      <c r="M349" s="207"/>
      <c r="N349" s="207"/>
      <c r="O349" s="207"/>
      <c r="P349" s="207"/>
      <c r="Q349" s="207"/>
      <c r="R349" s="207"/>
      <c r="S349" s="207"/>
      <c r="T349" s="272"/>
    </row>
    <row r="350" spans="1:20" ht="14.25" customHeight="1" x14ac:dyDescent="0.2">
      <c r="A350" s="161"/>
      <c r="B350" s="267">
        <f t="shared" si="16"/>
        <v>45991</v>
      </c>
      <c r="C350" s="208">
        <f t="shared" si="15"/>
        <v>45991</v>
      </c>
      <c r="D350" s="208"/>
      <c r="E350" s="209">
        <v>45991</v>
      </c>
      <c r="F350" s="315"/>
      <c r="G350" s="211"/>
      <c r="H350" s="211"/>
      <c r="I350" s="211"/>
      <c r="J350" s="211"/>
      <c r="K350" s="211"/>
      <c r="L350" s="211"/>
      <c r="M350" s="211"/>
      <c r="N350" s="211"/>
      <c r="O350" s="211"/>
      <c r="P350" s="211"/>
      <c r="Q350" s="211"/>
      <c r="R350" s="211"/>
      <c r="S350" s="211"/>
      <c r="T350" s="284"/>
    </row>
    <row r="351" spans="1:20" ht="20.25" customHeight="1" x14ac:dyDescent="0.35">
      <c r="A351" s="161"/>
      <c r="B351" s="303"/>
      <c r="C351" s="254"/>
      <c r="D351" s="254"/>
      <c r="E351" s="255"/>
      <c r="F351" s="256"/>
      <c r="G351" s="257" t="s">
        <v>201</v>
      </c>
      <c r="H351" s="257"/>
      <c r="I351" s="257"/>
      <c r="J351" s="257"/>
      <c r="K351" s="257"/>
      <c r="L351" s="257"/>
      <c r="M351" s="257"/>
      <c r="N351" s="257"/>
      <c r="O351" s="257"/>
      <c r="P351" s="257"/>
      <c r="Q351" s="257"/>
      <c r="R351" s="257"/>
      <c r="S351" s="257"/>
      <c r="T351" s="304"/>
    </row>
    <row r="352" spans="1:20" ht="14.25" customHeight="1" x14ac:dyDescent="0.2">
      <c r="A352" s="161"/>
      <c r="B352" s="271">
        <f t="shared" si="16"/>
        <v>45992</v>
      </c>
      <c r="C352" s="205">
        <f t="shared" ref="C352:C382" si="17">E352</f>
        <v>45992</v>
      </c>
      <c r="D352" s="205"/>
      <c r="E352" s="223">
        <v>45992</v>
      </c>
      <c r="F352" s="221">
        <v>49</v>
      </c>
      <c r="G352" s="207"/>
      <c r="H352" s="207"/>
      <c r="I352" s="207"/>
      <c r="J352" s="207"/>
      <c r="K352" s="207"/>
      <c r="L352" s="207"/>
      <c r="M352" s="207"/>
      <c r="N352" s="207"/>
      <c r="O352" s="207"/>
      <c r="P352" s="207"/>
      <c r="Q352" s="207"/>
      <c r="R352" s="207"/>
      <c r="S352" s="207"/>
      <c r="T352" s="272"/>
    </row>
    <row r="353" spans="1:20" ht="14.25" customHeight="1" x14ac:dyDescent="0.2">
      <c r="A353" s="161"/>
      <c r="B353" s="271">
        <f t="shared" si="16"/>
        <v>45993</v>
      </c>
      <c r="C353" s="205">
        <f t="shared" si="17"/>
        <v>45993</v>
      </c>
      <c r="D353" s="205"/>
      <c r="E353" s="223">
        <v>45993</v>
      </c>
      <c r="F353" s="221"/>
      <c r="G353" s="207"/>
      <c r="H353" s="207"/>
      <c r="I353" s="207"/>
      <c r="J353" s="207"/>
      <c r="K353" s="207"/>
      <c r="L353" s="207"/>
      <c r="M353" s="207"/>
      <c r="N353" s="207"/>
      <c r="O353" s="207"/>
      <c r="P353" s="207"/>
      <c r="Q353" s="207"/>
      <c r="R353" s="207"/>
      <c r="S353" s="207"/>
      <c r="T353" s="272"/>
    </row>
    <row r="354" spans="1:20" ht="14.25" customHeight="1" x14ac:dyDescent="0.2">
      <c r="A354" s="161"/>
      <c r="B354" s="271">
        <f t="shared" si="16"/>
        <v>45994</v>
      </c>
      <c r="C354" s="205">
        <f t="shared" si="17"/>
        <v>45994</v>
      </c>
      <c r="D354" s="205"/>
      <c r="E354" s="223">
        <v>45994</v>
      </c>
      <c r="F354" s="221"/>
      <c r="G354" s="207"/>
      <c r="H354" s="207"/>
      <c r="I354" s="207"/>
      <c r="J354" s="207"/>
      <c r="K354" s="207"/>
      <c r="L354" s="207"/>
      <c r="M354" s="207"/>
      <c r="N354" s="207"/>
      <c r="O354" s="207"/>
      <c r="P354" s="207"/>
      <c r="Q354" s="207"/>
      <c r="R354" s="207"/>
      <c r="S354" s="207"/>
      <c r="T354" s="272"/>
    </row>
    <row r="355" spans="1:20" ht="14.25" customHeight="1" x14ac:dyDescent="0.2">
      <c r="A355" s="161"/>
      <c r="B355" s="271">
        <f t="shared" si="16"/>
        <v>45995</v>
      </c>
      <c r="C355" s="205">
        <f t="shared" si="17"/>
        <v>45995</v>
      </c>
      <c r="D355" s="205"/>
      <c r="E355" s="223">
        <v>45995</v>
      </c>
      <c r="F355" s="222"/>
      <c r="G355" s="207"/>
      <c r="H355" s="207"/>
      <c r="I355" s="207"/>
      <c r="J355" s="207"/>
      <c r="K355" s="207"/>
      <c r="L355" s="207"/>
      <c r="M355" s="207"/>
      <c r="N355" s="207"/>
      <c r="O355" s="207"/>
      <c r="P355" s="207"/>
      <c r="Q355" s="207"/>
      <c r="R355" s="207"/>
      <c r="S355" s="207"/>
      <c r="T355" s="272"/>
    </row>
    <row r="356" spans="1:20" ht="14.25" customHeight="1" x14ac:dyDescent="0.2">
      <c r="A356" s="161"/>
      <c r="B356" s="271">
        <f t="shared" si="16"/>
        <v>45996</v>
      </c>
      <c r="C356" s="205">
        <f t="shared" si="17"/>
        <v>45996</v>
      </c>
      <c r="D356" s="205"/>
      <c r="E356" s="223">
        <v>45996</v>
      </c>
      <c r="F356" s="222"/>
      <c r="G356" s="207"/>
      <c r="H356" s="207"/>
      <c r="I356" s="207"/>
      <c r="J356" s="207"/>
      <c r="K356" s="207"/>
      <c r="L356" s="207"/>
      <c r="M356" s="207"/>
      <c r="N356" s="207"/>
      <c r="O356" s="207"/>
      <c r="P356" s="207"/>
      <c r="Q356" s="207"/>
      <c r="R356" s="207"/>
      <c r="S356" s="207"/>
      <c r="T356" s="272"/>
    </row>
    <row r="357" spans="1:20" ht="14.25" customHeight="1" x14ac:dyDescent="0.2">
      <c r="A357" s="161"/>
      <c r="B357" s="271">
        <f t="shared" si="16"/>
        <v>45997</v>
      </c>
      <c r="C357" s="205">
        <f t="shared" si="17"/>
        <v>45997</v>
      </c>
      <c r="D357" s="205"/>
      <c r="E357" s="223">
        <v>45997</v>
      </c>
      <c r="F357" s="221"/>
      <c r="G357" s="207"/>
      <c r="H357" s="207"/>
      <c r="I357" s="207"/>
      <c r="J357" s="207"/>
      <c r="K357" s="207"/>
      <c r="L357" s="207"/>
      <c r="M357" s="207"/>
      <c r="N357" s="207"/>
      <c r="O357" s="207"/>
      <c r="P357" s="207"/>
      <c r="Q357" s="207"/>
      <c r="R357" s="207"/>
      <c r="S357" s="207"/>
      <c r="T357" s="272"/>
    </row>
    <row r="358" spans="1:20" ht="14.25" customHeight="1" x14ac:dyDescent="0.2">
      <c r="A358" s="161"/>
      <c r="B358" s="267">
        <f t="shared" si="16"/>
        <v>45998</v>
      </c>
      <c r="C358" s="208">
        <f t="shared" si="17"/>
        <v>45998</v>
      </c>
      <c r="D358" s="208"/>
      <c r="E358" s="209">
        <v>45998</v>
      </c>
      <c r="F358" s="245"/>
      <c r="G358" s="211"/>
      <c r="H358" s="274"/>
      <c r="I358" s="274"/>
      <c r="J358" s="274"/>
      <c r="K358" s="274"/>
      <c r="L358" s="274"/>
      <c r="M358" s="274"/>
      <c r="N358" s="274"/>
      <c r="O358" s="274"/>
      <c r="P358" s="274"/>
      <c r="Q358" s="274"/>
      <c r="R358" s="274"/>
      <c r="S358" s="274"/>
      <c r="T358" s="275"/>
    </row>
    <row r="359" spans="1:20" ht="14.25" customHeight="1" x14ac:dyDescent="0.2">
      <c r="A359" s="161"/>
      <c r="B359" s="273">
        <f t="shared" si="16"/>
        <v>45999</v>
      </c>
      <c r="C359" s="201">
        <f t="shared" si="17"/>
        <v>45999</v>
      </c>
      <c r="D359" s="201"/>
      <c r="E359" s="202">
        <v>45999</v>
      </c>
      <c r="F359" s="221">
        <v>50</v>
      </c>
      <c r="G359" s="207" t="s">
        <v>167</v>
      </c>
      <c r="H359" s="207"/>
      <c r="I359" s="207"/>
      <c r="J359" s="207"/>
      <c r="K359" s="207"/>
      <c r="L359" s="207"/>
      <c r="M359" s="207"/>
      <c r="N359" s="207"/>
      <c r="O359" s="207"/>
      <c r="P359" s="207"/>
      <c r="Q359" s="207"/>
      <c r="R359" s="207"/>
      <c r="S359" s="207"/>
      <c r="T359" s="272"/>
    </row>
    <row r="360" spans="1:20" ht="14.25" customHeight="1" x14ac:dyDescent="0.2">
      <c r="A360" s="161"/>
      <c r="B360" s="271">
        <f t="shared" si="16"/>
        <v>46000</v>
      </c>
      <c r="C360" s="205">
        <f t="shared" si="17"/>
        <v>46000</v>
      </c>
      <c r="D360" s="205"/>
      <c r="E360" s="223">
        <v>46000</v>
      </c>
      <c r="F360" s="221"/>
      <c r="G360" s="207"/>
      <c r="H360" s="207"/>
      <c r="I360" s="207"/>
      <c r="J360" s="207"/>
      <c r="K360" s="207"/>
      <c r="L360" s="207"/>
      <c r="M360" s="207"/>
      <c r="N360" s="207"/>
      <c r="O360" s="207"/>
      <c r="P360" s="207"/>
      <c r="Q360" s="207"/>
      <c r="R360" s="207"/>
      <c r="S360" s="207"/>
      <c r="T360" s="272"/>
    </row>
    <row r="361" spans="1:20" ht="14.25" customHeight="1" x14ac:dyDescent="0.2">
      <c r="A361" s="161"/>
      <c r="B361" s="271">
        <f t="shared" si="16"/>
        <v>46001</v>
      </c>
      <c r="C361" s="205">
        <f t="shared" si="17"/>
        <v>46001</v>
      </c>
      <c r="D361" s="205"/>
      <c r="E361" s="223">
        <v>46001</v>
      </c>
      <c r="F361" s="222"/>
      <c r="G361" s="207"/>
      <c r="H361" s="207"/>
      <c r="I361" s="207"/>
      <c r="J361" s="207"/>
      <c r="K361" s="207"/>
      <c r="L361" s="207"/>
      <c r="M361" s="207"/>
      <c r="N361" s="207"/>
      <c r="O361" s="207"/>
      <c r="P361" s="207"/>
      <c r="Q361" s="207"/>
      <c r="R361" s="207"/>
      <c r="S361" s="207"/>
      <c r="T361" s="272"/>
    </row>
    <row r="362" spans="1:20" ht="14.25" customHeight="1" x14ac:dyDescent="0.2">
      <c r="A362" s="161"/>
      <c r="B362" s="271">
        <f t="shared" si="16"/>
        <v>46002</v>
      </c>
      <c r="C362" s="205">
        <f t="shared" si="17"/>
        <v>46002</v>
      </c>
      <c r="D362" s="205"/>
      <c r="E362" s="223">
        <v>46002</v>
      </c>
      <c r="F362" s="222"/>
      <c r="G362" s="207"/>
      <c r="H362" s="207"/>
      <c r="I362" s="207"/>
      <c r="J362" s="207"/>
      <c r="K362" s="207"/>
      <c r="L362" s="207"/>
      <c r="M362" s="207"/>
      <c r="N362" s="207"/>
      <c r="O362" s="207"/>
      <c r="P362" s="207"/>
      <c r="Q362" s="207"/>
      <c r="R362" s="207"/>
      <c r="S362" s="207"/>
      <c r="T362" s="272"/>
    </row>
    <row r="363" spans="1:20" ht="14.25" customHeight="1" x14ac:dyDescent="0.2">
      <c r="A363" s="161"/>
      <c r="B363" s="271">
        <f t="shared" si="16"/>
        <v>46003</v>
      </c>
      <c r="C363" s="205">
        <f t="shared" si="17"/>
        <v>46003</v>
      </c>
      <c r="D363" s="205"/>
      <c r="E363" s="223">
        <v>46003</v>
      </c>
      <c r="F363" s="222"/>
      <c r="G363" s="207"/>
      <c r="H363" s="207"/>
      <c r="I363" s="207"/>
      <c r="J363" s="207"/>
      <c r="K363" s="207"/>
      <c r="L363" s="207"/>
      <c r="M363" s="207"/>
      <c r="N363" s="207"/>
      <c r="O363" s="207"/>
      <c r="P363" s="207"/>
      <c r="Q363" s="207"/>
      <c r="R363" s="207"/>
      <c r="S363" s="207"/>
      <c r="T363" s="272"/>
    </row>
    <row r="364" spans="1:20" ht="14.25" customHeight="1" x14ac:dyDescent="0.2">
      <c r="A364" s="161"/>
      <c r="B364" s="271">
        <f t="shared" si="16"/>
        <v>46004</v>
      </c>
      <c r="C364" s="205">
        <f t="shared" si="17"/>
        <v>46004</v>
      </c>
      <c r="D364" s="205"/>
      <c r="E364" s="223">
        <v>46004</v>
      </c>
      <c r="F364" s="222"/>
      <c r="G364" s="207"/>
      <c r="H364" s="207"/>
      <c r="I364" s="207"/>
      <c r="J364" s="207"/>
      <c r="K364" s="207"/>
      <c r="L364" s="207"/>
      <c r="M364" s="207"/>
      <c r="N364" s="207"/>
      <c r="O364" s="207"/>
      <c r="P364" s="207"/>
      <c r="Q364" s="207"/>
      <c r="R364" s="207"/>
      <c r="S364" s="207"/>
      <c r="T364" s="272"/>
    </row>
    <row r="365" spans="1:20" ht="14.25" customHeight="1" x14ac:dyDescent="0.2">
      <c r="A365" s="161"/>
      <c r="B365" s="267">
        <f t="shared" si="16"/>
        <v>46005</v>
      </c>
      <c r="C365" s="208">
        <f t="shared" si="17"/>
        <v>46005</v>
      </c>
      <c r="D365" s="208"/>
      <c r="E365" s="209">
        <v>46005</v>
      </c>
      <c r="F365" s="315"/>
      <c r="G365" s="211"/>
      <c r="H365" s="274"/>
      <c r="I365" s="274"/>
      <c r="J365" s="274"/>
      <c r="K365" s="274"/>
      <c r="L365" s="274"/>
      <c r="M365" s="274"/>
      <c r="N365" s="274"/>
      <c r="O365" s="274"/>
      <c r="P365" s="274"/>
      <c r="Q365" s="274"/>
      <c r="R365" s="274"/>
      <c r="S365" s="274"/>
      <c r="T365" s="275"/>
    </row>
    <row r="366" spans="1:20" ht="14.25" customHeight="1" x14ac:dyDescent="0.2">
      <c r="A366" s="161"/>
      <c r="B366" s="271">
        <f t="shared" si="16"/>
        <v>46006</v>
      </c>
      <c r="C366" s="205">
        <f t="shared" si="17"/>
        <v>46006</v>
      </c>
      <c r="D366" s="205"/>
      <c r="E366" s="223">
        <v>46006</v>
      </c>
      <c r="F366" s="222">
        <v>51</v>
      </c>
      <c r="G366" s="207"/>
      <c r="H366" s="213"/>
      <c r="I366" s="213"/>
      <c r="J366" s="213"/>
      <c r="K366" s="213"/>
      <c r="L366" s="213"/>
      <c r="M366" s="213"/>
      <c r="N366" s="213"/>
      <c r="O366" s="213"/>
      <c r="P366" s="213"/>
      <c r="Q366" s="213"/>
      <c r="R366" s="213"/>
      <c r="S366" s="213"/>
      <c r="T366" s="270"/>
    </row>
    <row r="367" spans="1:20" ht="14.25" customHeight="1" x14ac:dyDescent="0.2">
      <c r="A367" s="161"/>
      <c r="B367" s="271">
        <f t="shared" si="16"/>
        <v>46007</v>
      </c>
      <c r="C367" s="205">
        <f t="shared" si="17"/>
        <v>46007</v>
      </c>
      <c r="D367" s="205"/>
      <c r="E367" s="223">
        <v>46007</v>
      </c>
      <c r="F367" s="221"/>
      <c r="G367" s="207"/>
      <c r="H367" s="207"/>
      <c r="I367" s="207"/>
      <c r="J367" s="207"/>
      <c r="K367" s="207"/>
      <c r="L367" s="207"/>
      <c r="M367" s="207"/>
      <c r="N367" s="207"/>
      <c r="O367" s="207"/>
      <c r="P367" s="207"/>
      <c r="Q367" s="207"/>
      <c r="R367" s="207"/>
      <c r="S367" s="207"/>
      <c r="T367" s="272"/>
    </row>
    <row r="368" spans="1:20" ht="14.25" customHeight="1" x14ac:dyDescent="0.2">
      <c r="A368" s="161"/>
      <c r="B368" s="271">
        <f t="shared" si="16"/>
        <v>46008</v>
      </c>
      <c r="C368" s="205">
        <f t="shared" si="17"/>
        <v>46008</v>
      </c>
      <c r="D368" s="205"/>
      <c r="E368" s="223">
        <v>46008</v>
      </c>
      <c r="F368" s="222"/>
      <c r="G368" s="207"/>
      <c r="H368" s="207"/>
      <c r="I368" s="207"/>
      <c r="J368" s="207"/>
      <c r="K368" s="207"/>
      <c r="L368" s="207"/>
      <c r="M368" s="207"/>
      <c r="N368" s="207"/>
      <c r="O368" s="207"/>
      <c r="P368" s="207"/>
      <c r="Q368" s="207"/>
      <c r="R368" s="207"/>
      <c r="S368" s="207"/>
      <c r="T368" s="272"/>
    </row>
    <row r="369" spans="1:20" ht="14.25" customHeight="1" x14ac:dyDescent="0.2">
      <c r="A369" s="161"/>
      <c r="B369" s="271">
        <f t="shared" si="16"/>
        <v>46009</v>
      </c>
      <c r="C369" s="205">
        <f t="shared" si="17"/>
        <v>46009</v>
      </c>
      <c r="D369" s="205"/>
      <c r="E369" s="223">
        <v>46009</v>
      </c>
      <c r="F369" s="222"/>
      <c r="G369" s="207"/>
      <c r="H369" s="207"/>
      <c r="I369" s="207"/>
      <c r="J369" s="207"/>
      <c r="K369" s="207"/>
      <c r="L369" s="207"/>
      <c r="M369" s="207"/>
      <c r="N369" s="207"/>
      <c r="O369" s="207"/>
      <c r="P369" s="207"/>
      <c r="Q369" s="207"/>
      <c r="R369" s="207"/>
      <c r="S369" s="207"/>
      <c r="T369" s="272"/>
    </row>
    <row r="370" spans="1:20" ht="14.25" customHeight="1" x14ac:dyDescent="0.2">
      <c r="A370" s="161"/>
      <c r="B370" s="271">
        <f t="shared" si="16"/>
        <v>46010</v>
      </c>
      <c r="C370" s="205">
        <f t="shared" si="17"/>
        <v>46010</v>
      </c>
      <c r="D370" s="205"/>
      <c r="E370" s="223">
        <v>46010</v>
      </c>
      <c r="F370" s="222"/>
      <c r="G370" s="207"/>
      <c r="H370" s="207"/>
      <c r="I370" s="207"/>
      <c r="J370" s="207"/>
      <c r="K370" s="207"/>
      <c r="L370" s="207"/>
      <c r="M370" s="207"/>
      <c r="N370" s="207"/>
      <c r="O370" s="207"/>
      <c r="P370" s="207"/>
      <c r="Q370" s="207"/>
      <c r="R370" s="207"/>
      <c r="S370" s="207"/>
      <c r="T370" s="272"/>
    </row>
    <row r="371" spans="1:20" ht="14.25" customHeight="1" x14ac:dyDescent="0.2">
      <c r="A371" s="161"/>
      <c r="B371" s="271">
        <f t="shared" si="16"/>
        <v>46011</v>
      </c>
      <c r="C371" s="205">
        <f t="shared" si="17"/>
        <v>46011</v>
      </c>
      <c r="D371" s="205"/>
      <c r="E371" s="223">
        <v>46011</v>
      </c>
      <c r="F371" s="222"/>
      <c r="G371" s="207"/>
      <c r="H371" s="207"/>
      <c r="I371" s="207"/>
      <c r="J371" s="207"/>
      <c r="K371" s="207"/>
      <c r="L371" s="207"/>
      <c r="M371" s="207"/>
      <c r="N371" s="207"/>
      <c r="O371" s="207"/>
      <c r="P371" s="207"/>
      <c r="Q371" s="207"/>
      <c r="R371" s="207"/>
      <c r="S371" s="207"/>
      <c r="T371" s="272"/>
    </row>
    <row r="372" spans="1:20" ht="14.25" customHeight="1" x14ac:dyDescent="0.2">
      <c r="A372" s="161"/>
      <c r="B372" s="267">
        <f t="shared" si="16"/>
        <v>46012</v>
      </c>
      <c r="C372" s="208">
        <f t="shared" si="17"/>
        <v>46012</v>
      </c>
      <c r="D372" s="208"/>
      <c r="E372" s="209">
        <v>46012</v>
      </c>
      <c r="F372" s="315"/>
      <c r="G372" s="211" t="s">
        <v>101</v>
      </c>
      <c r="H372" s="211"/>
      <c r="I372" s="211"/>
      <c r="J372" s="211"/>
      <c r="K372" s="211"/>
      <c r="L372" s="211"/>
      <c r="M372" s="211"/>
      <c r="N372" s="211"/>
      <c r="O372" s="211"/>
      <c r="P372" s="211"/>
      <c r="Q372" s="211"/>
      <c r="R372" s="211"/>
      <c r="S372" s="211"/>
      <c r="T372" s="284"/>
    </row>
    <row r="373" spans="1:20" ht="14.25" customHeight="1" x14ac:dyDescent="0.2">
      <c r="A373" s="161"/>
      <c r="B373" s="271">
        <f t="shared" si="16"/>
        <v>46013</v>
      </c>
      <c r="C373" s="205">
        <f t="shared" si="17"/>
        <v>46013</v>
      </c>
      <c r="D373" s="205"/>
      <c r="E373" s="223">
        <v>46013</v>
      </c>
      <c r="F373" s="222">
        <v>52</v>
      </c>
      <c r="G373" s="207"/>
      <c r="H373" s="207"/>
      <c r="I373" s="207"/>
      <c r="J373" s="207"/>
      <c r="K373" s="207"/>
      <c r="L373" s="207"/>
      <c r="M373" s="207"/>
      <c r="N373" s="207"/>
      <c r="O373" s="207"/>
      <c r="P373" s="207"/>
      <c r="Q373" s="207"/>
      <c r="R373" s="207"/>
      <c r="S373" s="207"/>
      <c r="T373" s="272"/>
    </row>
    <row r="374" spans="1:20" ht="14.25" customHeight="1" x14ac:dyDescent="0.2">
      <c r="A374" s="161"/>
      <c r="B374" s="271">
        <f t="shared" si="16"/>
        <v>46014</v>
      </c>
      <c r="C374" s="205">
        <f t="shared" si="17"/>
        <v>46014</v>
      </c>
      <c r="D374" s="205"/>
      <c r="E374" s="223">
        <v>46014</v>
      </c>
      <c r="F374" s="221"/>
      <c r="G374" s="207"/>
      <c r="H374" s="207"/>
      <c r="I374" s="207"/>
      <c r="J374" s="207"/>
      <c r="K374" s="207"/>
      <c r="L374" s="207"/>
      <c r="M374" s="207"/>
      <c r="N374" s="207"/>
      <c r="O374" s="207"/>
      <c r="P374" s="207"/>
      <c r="Q374" s="207"/>
      <c r="R374" s="207"/>
      <c r="S374" s="207"/>
      <c r="T374" s="272"/>
    </row>
    <row r="375" spans="1:20" ht="14.25" customHeight="1" x14ac:dyDescent="0.2">
      <c r="A375" s="161"/>
      <c r="B375" s="271">
        <f t="shared" si="16"/>
        <v>46015</v>
      </c>
      <c r="C375" s="205">
        <f t="shared" si="17"/>
        <v>46015</v>
      </c>
      <c r="D375" s="205"/>
      <c r="E375" s="223">
        <v>46015</v>
      </c>
      <c r="F375" s="222"/>
      <c r="G375" s="207" t="s">
        <v>102</v>
      </c>
      <c r="H375" s="207"/>
      <c r="I375" s="207"/>
      <c r="J375" s="207"/>
      <c r="K375" s="207"/>
      <c r="L375" s="207"/>
      <c r="M375" s="207"/>
      <c r="N375" s="207"/>
      <c r="O375" s="207"/>
      <c r="P375" s="207"/>
      <c r="Q375" s="207"/>
      <c r="R375" s="207"/>
      <c r="S375" s="207"/>
      <c r="T375" s="272"/>
    </row>
    <row r="376" spans="1:20" ht="14.25" customHeight="1" x14ac:dyDescent="0.2">
      <c r="A376" s="161"/>
      <c r="B376" s="305">
        <f t="shared" si="16"/>
        <v>46016</v>
      </c>
      <c r="C376" s="306">
        <f t="shared" si="17"/>
        <v>46016</v>
      </c>
      <c r="D376" s="306"/>
      <c r="E376" s="307">
        <v>46016</v>
      </c>
      <c r="F376" s="308"/>
      <c r="G376" s="340" t="s">
        <v>103</v>
      </c>
      <c r="H376" s="340"/>
      <c r="I376" s="340"/>
      <c r="J376" s="340"/>
      <c r="K376" s="340"/>
      <c r="L376" s="340"/>
      <c r="M376" s="340"/>
      <c r="N376" s="340"/>
      <c r="O376" s="340"/>
      <c r="P376" s="340"/>
      <c r="Q376" s="340"/>
      <c r="R376" s="340"/>
      <c r="S376" s="340"/>
      <c r="T376" s="341"/>
    </row>
    <row r="377" spans="1:20" ht="14.25" customHeight="1" x14ac:dyDescent="0.2">
      <c r="A377" s="161"/>
      <c r="B377" s="309">
        <f t="shared" si="16"/>
        <v>46017</v>
      </c>
      <c r="C377" s="201">
        <f t="shared" si="17"/>
        <v>46017</v>
      </c>
      <c r="D377" s="201"/>
      <c r="E377" s="202">
        <v>46017</v>
      </c>
      <c r="F377" s="348"/>
      <c r="G377" s="229" t="s">
        <v>104</v>
      </c>
      <c r="H377" s="313"/>
      <c r="I377" s="313"/>
      <c r="J377" s="313"/>
      <c r="K377" s="313"/>
      <c r="L377" s="313"/>
      <c r="M377" s="313"/>
      <c r="N377" s="313"/>
      <c r="O377" s="313"/>
      <c r="P377" s="313"/>
      <c r="Q377" s="313"/>
      <c r="R377" s="313"/>
      <c r="S377" s="313"/>
      <c r="T377" s="314"/>
    </row>
    <row r="378" spans="1:20" ht="14.25" customHeight="1" x14ac:dyDescent="0.2">
      <c r="A378" s="161"/>
      <c r="B378" s="271">
        <f t="shared" si="16"/>
        <v>46018</v>
      </c>
      <c r="C378" s="205">
        <f t="shared" si="17"/>
        <v>46018</v>
      </c>
      <c r="D378" s="205"/>
      <c r="E378" s="223">
        <v>46018</v>
      </c>
      <c r="F378" s="222"/>
      <c r="G378" s="207"/>
      <c r="H378" s="207"/>
      <c r="I378" s="207"/>
      <c r="J378" s="207"/>
      <c r="K378" s="207"/>
      <c r="L378" s="207"/>
      <c r="M378" s="207"/>
      <c r="N378" s="207"/>
      <c r="O378" s="207"/>
      <c r="P378" s="207"/>
      <c r="Q378" s="207"/>
      <c r="R378" s="207"/>
      <c r="S378" s="207"/>
      <c r="T378" s="272"/>
    </row>
    <row r="379" spans="1:20" ht="14.25" customHeight="1" x14ac:dyDescent="0.2">
      <c r="A379" s="161"/>
      <c r="B379" s="267">
        <f t="shared" si="16"/>
        <v>46019</v>
      </c>
      <c r="C379" s="208">
        <f t="shared" si="17"/>
        <v>46019</v>
      </c>
      <c r="D379" s="208"/>
      <c r="E379" s="209">
        <v>46019</v>
      </c>
      <c r="F379" s="315"/>
      <c r="G379" s="211"/>
      <c r="H379" s="211"/>
      <c r="I379" s="211"/>
      <c r="J379" s="211"/>
      <c r="K379" s="211"/>
      <c r="L379" s="211"/>
      <c r="M379" s="211"/>
      <c r="N379" s="211"/>
      <c r="O379" s="211"/>
      <c r="P379" s="211"/>
      <c r="Q379" s="211"/>
      <c r="R379" s="211"/>
      <c r="S379" s="211"/>
      <c r="T379" s="284"/>
    </row>
    <row r="380" spans="1:20" ht="14.25" customHeight="1" x14ac:dyDescent="0.2">
      <c r="A380" s="161"/>
      <c r="B380" s="271">
        <f t="shared" si="16"/>
        <v>46020</v>
      </c>
      <c r="C380" s="205">
        <f t="shared" si="17"/>
        <v>46020</v>
      </c>
      <c r="D380" s="205"/>
      <c r="E380" s="223">
        <v>46020</v>
      </c>
      <c r="F380" s="222">
        <v>1</v>
      </c>
      <c r="G380" s="207"/>
      <c r="H380" s="207"/>
      <c r="I380" s="207"/>
      <c r="J380" s="207"/>
      <c r="K380" s="207"/>
      <c r="L380" s="207"/>
      <c r="M380" s="207"/>
      <c r="N380" s="207"/>
      <c r="O380" s="207"/>
      <c r="P380" s="207"/>
      <c r="Q380" s="207"/>
      <c r="R380" s="207"/>
      <c r="S380" s="207"/>
      <c r="T380" s="272"/>
    </row>
    <row r="381" spans="1:20" ht="14.25" customHeight="1" x14ac:dyDescent="0.2">
      <c r="A381" s="161"/>
      <c r="B381" s="271">
        <f t="shared" si="16"/>
        <v>46021</v>
      </c>
      <c r="C381" s="205">
        <f t="shared" si="17"/>
        <v>46021</v>
      </c>
      <c r="D381" s="205"/>
      <c r="E381" s="223">
        <v>46021</v>
      </c>
      <c r="F381" s="222"/>
      <c r="G381" s="207"/>
      <c r="H381" s="207"/>
      <c r="I381" s="207"/>
      <c r="J381" s="207"/>
      <c r="K381" s="207"/>
      <c r="L381" s="207"/>
      <c r="M381" s="207"/>
      <c r="N381" s="207"/>
      <c r="O381" s="207"/>
      <c r="P381" s="207"/>
      <c r="Q381" s="207"/>
      <c r="R381" s="207"/>
      <c r="S381" s="207"/>
      <c r="T381" s="272"/>
    </row>
    <row r="382" spans="1:20" ht="14.25" customHeight="1" x14ac:dyDescent="0.2">
      <c r="A382" s="161"/>
      <c r="B382" s="271">
        <f t="shared" si="16"/>
        <v>46022</v>
      </c>
      <c r="C382" s="205">
        <f t="shared" si="17"/>
        <v>46022</v>
      </c>
      <c r="D382" s="205"/>
      <c r="E382" s="223">
        <v>46022</v>
      </c>
      <c r="F382" s="222"/>
      <c r="G382" s="207" t="s">
        <v>172</v>
      </c>
      <c r="H382" s="207"/>
      <c r="I382" s="207"/>
      <c r="J382" s="207"/>
      <c r="K382" s="207"/>
      <c r="L382" s="207"/>
      <c r="M382" s="207"/>
      <c r="N382" s="207"/>
      <c r="O382" s="207"/>
      <c r="P382" s="207"/>
      <c r="Q382" s="207"/>
      <c r="R382" s="207"/>
      <c r="S382" s="207"/>
      <c r="T382" s="272"/>
    </row>
    <row r="383" spans="1:20" ht="20.25" customHeight="1" x14ac:dyDescent="0.35">
      <c r="A383" s="161"/>
      <c r="B383" s="316"/>
      <c r="C383" s="258"/>
      <c r="D383" s="258"/>
      <c r="E383" s="259"/>
      <c r="F383" s="199"/>
      <c r="G383" s="200" t="s">
        <v>202</v>
      </c>
      <c r="H383" s="200"/>
      <c r="I383" s="200"/>
      <c r="J383" s="200"/>
      <c r="K383" s="200"/>
      <c r="L383" s="200"/>
      <c r="M383" s="200"/>
      <c r="N383" s="200"/>
      <c r="O383" s="200"/>
      <c r="P383" s="200"/>
      <c r="Q383" s="200"/>
      <c r="R383" s="200"/>
      <c r="S383" s="200"/>
      <c r="T383" s="317"/>
    </row>
    <row r="384" spans="1:20" ht="14.25" customHeight="1" x14ac:dyDescent="0.2">
      <c r="A384" s="161"/>
      <c r="B384" s="318">
        <f t="shared" si="16"/>
        <v>46023</v>
      </c>
      <c r="C384" s="293">
        <f t="shared" ref="C384:C414" si="18">E384</f>
        <v>46023</v>
      </c>
      <c r="D384" s="293"/>
      <c r="E384" s="294">
        <v>46023</v>
      </c>
      <c r="F384" s="203">
        <v>1</v>
      </c>
      <c r="G384" s="204" t="s">
        <v>78</v>
      </c>
      <c r="H384" s="204"/>
      <c r="I384" s="204"/>
      <c r="J384" s="204"/>
      <c r="K384" s="204"/>
      <c r="L384" s="204"/>
      <c r="M384" s="204"/>
      <c r="N384" s="204"/>
      <c r="O384" s="204"/>
      <c r="P384" s="204"/>
      <c r="Q384" s="204"/>
      <c r="R384" s="204"/>
      <c r="S384" s="204"/>
      <c r="T384" s="319"/>
    </row>
    <row r="385" spans="1:20" ht="14.25" customHeight="1" x14ac:dyDescent="0.2">
      <c r="A385" s="161"/>
      <c r="B385" s="271">
        <f t="shared" si="16"/>
        <v>46024</v>
      </c>
      <c r="C385" s="205">
        <f t="shared" si="18"/>
        <v>46024</v>
      </c>
      <c r="D385" s="205"/>
      <c r="E385" s="223">
        <v>46024</v>
      </c>
      <c r="F385" s="206"/>
      <c r="G385" s="207"/>
      <c r="H385" s="207"/>
      <c r="I385" s="207"/>
      <c r="J385" s="207"/>
      <c r="K385" s="207"/>
      <c r="L385" s="207"/>
      <c r="M385" s="207"/>
      <c r="N385" s="207"/>
      <c r="O385" s="207"/>
      <c r="P385" s="207"/>
      <c r="Q385" s="207"/>
      <c r="R385" s="207"/>
      <c r="S385" s="207"/>
      <c r="T385" s="272"/>
    </row>
    <row r="386" spans="1:20" ht="14.25" customHeight="1" x14ac:dyDescent="0.2">
      <c r="A386" s="161"/>
      <c r="B386" s="271">
        <f t="shared" si="16"/>
        <v>46025</v>
      </c>
      <c r="C386" s="205">
        <f t="shared" si="18"/>
        <v>46025</v>
      </c>
      <c r="D386" s="205"/>
      <c r="E386" s="223">
        <v>46025</v>
      </c>
      <c r="F386" s="214"/>
      <c r="G386" s="207"/>
      <c r="H386" s="207"/>
      <c r="I386" s="207"/>
      <c r="J386" s="207"/>
      <c r="K386" s="207"/>
      <c r="L386" s="207"/>
      <c r="M386" s="207"/>
      <c r="N386" s="207"/>
      <c r="O386" s="207"/>
      <c r="P386" s="207"/>
      <c r="Q386" s="207"/>
      <c r="R386" s="207"/>
      <c r="S386" s="207"/>
      <c r="T386" s="272"/>
    </row>
    <row r="387" spans="1:20" ht="14.25" customHeight="1" x14ac:dyDescent="0.2">
      <c r="A387" s="161"/>
      <c r="B387" s="267">
        <f t="shared" si="16"/>
        <v>46026</v>
      </c>
      <c r="C387" s="208">
        <f t="shared" si="18"/>
        <v>46026</v>
      </c>
      <c r="D387" s="208"/>
      <c r="E387" s="209">
        <v>46026</v>
      </c>
      <c r="F387" s="250"/>
      <c r="G387" s="211"/>
      <c r="H387" s="274"/>
      <c r="I387" s="274"/>
      <c r="J387" s="274"/>
      <c r="K387" s="274"/>
      <c r="L387" s="274"/>
      <c r="M387" s="274"/>
      <c r="N387" s="274"/>
      <c r="O387" s="274"/>
      <c r="P387" s="274"/>
      <c r="Q387" s="274"/>
      <c r="R387" s="274"/>
      <c r="S387" s="274"/>
      <c r="T387" s="275"/>
    </row>
    <row r="388" spans="1:20" ht="14.25" customHeight="1" x14ac:dyDescent="0.2">
      <c r="A388" s="161"/>
      <c r="B388" s="271">
        <f t="shared" si="16"/>
        <v>46027</v>
      </c>
      <c r="C388" s="205">
        <f t="shared" si="18"/>
        <v>46027</v>
      </c>
      <c r="D388" s="205"/>
      <c r="E388" s="223">
        <v>46027</v>
      </c>
      <c r="F388" s="214">
        <v>2</v>
      </c>
      <c r="G388" s="207"/>
      <c r="H388" s="213"/>
      <c r="I388" s="213"/>
      <c r="J388" s="213"/>
      <c r="K388" s="213"/>
      <c r="L388" s="213"/>
      <c r="M388" s="213"/>
      <c r="N388" s="213"/>
      <c r="O388" s="213"/>
      <c r="P388" s="213"/>
      <c r="Q388" s="213"/>
      <c r="R388" s="213"/>
      <c r="S388" s="213"/>
      <c r="T388" s="270"/>
    </row>
    <row r="389" spans="1:20" ht="14.25" customHeight="1" x14ac:dyDescent="0.2">
      <c r="A389" s="161"/>
      <c r="B389" s="273">
        <f t="shared" si="16"/>
        <v>46028</v>
      </c>
      <c r="C389" s="201">
        <f t="shared" si="18"/>
        <v>46028</v>
      </c>
      <c r="D389" s="201"/>
      <c r="E389" s="202">
        <v>46028</v>
      </c>
      <c r="F389" s="214"/>
      <c r="G389" s="207" t="s">
        <v>79</v>
      </c>
      <c r="H389" s="207"/>
      <c r="I389" s="207"/>
      <c r="J389" s="207"/>
      <c r="K389" s="207"/>
      <c r="L389" s="207"/>
      <c r="M389" s="207"/>
      <c r="N389" s="207"/>
      <c r="O389" s="207"/>
      <c r="P389" s="207"/>
      <c r="Q389" s="207"/>
      <c r="R389" s="207"/>
      <c r="S389" s="207"/>
      <c r="T389" s="272"/>
    </row>
    <row r="390" spans="1:20" ht="14.25" customHeight="1" x14ac:dyDescent="0.2">
      <c r="A390" s="161"/>
      <c r="B390" s="271">
        <f t="shared" si="16"/>
        <v>46029</v>
      </c>
      <c r="C390" s="205">
        <f t="shared" si="18"/>
        <v>46029</v>
      </c>
      <c r="D390" s="205"/>
      <c r="E390" s="223">
        <v>46029</v>
      </c>
      <c r="F390" s="206"/>
      <c r="G390" s="207"/>
      <c r="H390" s="207"/>
      <c r="I390" s="207"/>
      <c r="J390" s="207"/>
      <c r="K390" s="207"/>
      <c r="L390" s="207"/>
      <c r="M390" s="207"/>
      <c r="N390" s="207"/>
      <c r="O390" s="207"/>
      <c r="P390" s="207"/>
      <c r="Q390" s="207"/>
      <c r="R390" s="207"/>
      <c r="S390" s="207"/>
      <c r="T390" s="272"/>
    </row>
    <row r="391" spans="1:20" ht="14.25" customHeight="1" x14ac:dyDescent="0.2">
      <c r="A391" s="161"/>
      <c r="B391" s="271">
        <f t="shared" si="16"/>
        <v>46030</v>
      </c>
      <c r="C391" s="205">
        <f t="shared" si="18"/>
        <v>46030</v>
      </c>
      <c r="D391" s="205"/>
      <c r="E391" s="223">
        <v>46030</v>
      </c>
      <c r="F391" s="214"/>
      <c r="G391" s="207"/>
      <c r="H391" s="207"/>
      <c r="I391" s="207"/>
      <c r="J391" s="207"/>
      <c r="K391" s="207"/>
      <c r="L391" s="207"/>
      <c r="M391" s="207"/>
      <c r="N391" s="207"/>
      <c r="O391" s="207"/>
      <c r="P391" s="207"/>
      <c r="Q391" s="207"/>
      <c r="R391" s="207"/>
      <c r="S391" s="207"/>
      <c r="T391" s="272"/>
    </row>
    <row r="392" spans="1:20" ht="14.25" customHeight="1" x14ac:dyDescent="0.2">
      <c r="A392" s="161"/>
      <c r="B392" s="271">
        <f t="shared" si="16"/>
        <v>46031</v>
      </c>
      <c r="C392" s="205">
        <f t="shared" si="18"/>
        <v>46031</v>
      </c>
      <c r="D392" s="205"/>
      <c r="E392" s="223">
        <v>46031</v>
      </c>
      <c r="F392" s="214"/>
      <c r="G392" s="207"/>
      <c r="H392" s="207"/>
      <c r="I392" s="207"/>
      <c r="J392" s="207"/>
      <c r="K392" s="207"/>
      <c r="L392" s="207"/>
      <c r="M392" s="207"/>
      <c r="N392" s="207"/>
      <c r="O392" s="207"/>
      <c r="P392" s="207"/>
      <c r="Q392" s="207"/>
      <c r="R392" s="207"/>
      <c r="S392" s="207"/>
      <c r="T392" s="272"/>
    </row>
    <row r="393" spans="1:20" ht="14.25" customHeight="1" x14ac:dyDescent="0.2">
      <c r="A393" s="161"/>
      <c r="B393" s="271">
        <f t="shared" ref="B393:B456" si="19">C393</f>
        <v>46032</v>
      </c>
      <c r="C393" s="205">
        <f t="shared" si="18"/>
        <v>46032</v>
      </c>
      <c r="D393" s="205"/>
      <c r="E393" s="223">
        <v>46032</v>
      </c>
      <c r="F393" s="214"/>
      <c r="G393" s="207"/>
      <c r="H393" s="207"/>
      <c r="I393" s="207"/>
      <c r="J393" s="207"/>
      <c r="K393" s="207"/>
      <c r="L393" s="207"/>
      <c r="M393" s="207"/>
      <c r="N393" s="207"/>
      <c r="O393" s="207"/>
      <c r="P393" s="207"/>
      <c r="Q393" s="207"/>
      <c r="R393" s="207"/>
      <c r="S393" s="207"/>
      <c r="T393" s="272"/>
    </row>
    <row r="394" spans="1:20" ht="14.25" customHeight="1" x14ac:dyDescent="0.2">
      <c r="A394" s="161"/>
      <c r="B394" s="267">
        <f t="shared" si="19"/>
        <v>46033</v>
      </c>
      <c r="C394" s="208">
        <f t="shared" si="18"/>
        <v>46033</v>
      </c>
      <c r="D394" s="208"/>
      <c r="E394" s="209">
        <v>46033</v>
      </c>
      <c r="F394" s="250"/>
      <c r="G394" s="211"/>
      <c r="H394" s="274"/>
      <c r="I394" s="274"/>
      <c r="J394" s="274"/>
      <c r="K394" s="274"/>
      <c r="L394" s="274"/>
      <c r="M394" s="274"/>
      <c r="N394" s="274"/>
      <c r="O394" s="274"/>
      <c r="P394" s="274"/>
      <c r="Q394" s="274"/>
      <c r="R394" s="274"/>
      <c r="S394" s="274"/>
      <c r="T394" s="275"/>
    </row>
    <row r="395" spans="1:20" ht="14.25" customHeight="1" x14ac:dyDescent="0.2">
      <c r="A395" s="161"/>
      <c r="B395" s="271">
        <f t="shared" si="19"/>
        <v>46034</v>
      </c>
      <c r="C395" s="205">
        <f t="shared" si="18"/>
        <v>46034</v>
      </c>
      <c r="D395" s="205"/>
      <c r="E395" s="223">
        <v>46034</v>
      </c>
      <c r="F395" s="214">
        <v>3</v>
      </c>
      <c r="G395" s="207"/>
      <c r="H395" s="213"/>
      <c r="I395" s="213"/>
      <c r="J395" s="213"/>
      <c r="K395" s="213"/>
      <c r="L395" s="213"/>
      <c r="M395" s="213"/>
      <c r="N395" s="213"/>
      <c r="O395" s="213"/>
      <c r="P395" s="213"/>
      <c r="Q395" s="213"/>
      <c r="R395" s="213"/>
      <c r="S395" s="213"/>
      <c r="T395" s="270"/>
    </row>
    <row r="396" spans="1:20" ht="14.25" customHeight="1" x14ac:dyDescent="0.2">
      <c r="A396" s="161"/>
      <c r="B396" s="271">
        <f t="shared" si="19"/>
        <v>46035</v>
      </c>
      <c r="C396" s="205">
        <f t="shared" si="18"/>
        <v>46035</v>
      </c>
      <c r="D396" s="205"/>
      <c r="E396" s="223">
        <v>46035</v>
      </c>
      <c r="F396" s="214"/>
      <c r="G396" s="207"/>
      <c r="H396" s="207"/>
      <c r="I396" s="207"/>
      <c r="J396" s="207"/>
      <c r="K396" s="207"/>
      <c r="L396" s="207"/>
      <c r="M396" s="207"/>
      <c r="N396" s="207"/>
      <c r="O396" s="207"/>
      <c r="P396" s="207"/>
      <c r="Q396" s="207"/>
      <c r="R396" s="207"/>
      <c r="S396" s="207"/>
      <c r="T396" s="272"/>
    </row>
    <row r="397" spans="1:20" ht="14.25" customHeight="1" x14ac:dyDescent="0.2">
      <c r="A397" s="161"/>
      <c r="B397" s="271">
        <f t="shared" si="19"/>
        <v>46036</v>
      </c>
      <c r="C397" s="205">
        <f t="shared" si="18"/>
        <v>46036</v>
      </c>
      <c r="D397" s="205"/>
      <c r="E397" s="223">
        <v>46036</v>
      </c>
      <c r="F397" s="206"/>
      <c r="G397" s="207"/>
      <c r="H397" s="207"/>
      <c r="I397" s="207"/>
      <c r="J397" s="207"/>
      <c r="K397" s="207"/>
      <c r="L397" s="207"/>
      <c r="M397" s="207"/>
      <c r="N397" s="207"/>
      <c r="O397" s="207"/>
      <c r="P397" s="207"/>
      <c r="Q397" s="207"/>
      <c r="R397" s="207"/>
      <c r="S397" s="207"/>
      <c r="T397" s="272"/>
    </row>
    <row r="398" spans="1:20" ht="14.25" customHeight="1" x14ac:dyDescent="0.2">
      <c r="A398" s="161"/>
      <c r="B398" s="271">
        <f t="shared" si="19"/>
        <v>46037</v>
      </c>
      <c r="C398" s="205">
        <f t="shared" si="18"/>
        <v>46037</v>
      </c>
      <c r="D398" s="205"/>
      <c r="E398" s="223">
        <v>46037</v>
      </c>
      <c r="F398" s="214"/>
      <c r="G398" s="207"/>
      <c r="H398" s="207"/>
      <c r="I398" s="207"/>
      <c r="J398" s="207"/>
      <c r="K398" s="207"/>
      <c r="L398" s="207"/>
      <c r="M398" s="207"/>
      <c r="N398" s="207"/>
      <c r="O398" s="207"/>
      <c r="P398" s="207"/>
      <c r="Q398" s="207"/>
      <c r="R398" s="207"/>
      <c r="S398" s="207"/>
      <c r="T398" s="272"/>
    </row>
    <row r="399" spans="1:20" ht="14.25" customHeight="1" x14ac:dyDescent="0.2">
      <c r="A399" s="161"/>
      <c r="B399" s="271">
        <f t="shared" si="19"/>
        <v>46038</v>
      </c>
      <c r="C399" s="205">
        <f t="shared" si="18"/>
        <v>46038</v>
      </c>
      <c r="D399" s="205"/>
      <c r="E399" s="223">
        <v>46038</v>
      </c>
      <c r="F399" s="214"/>
      <c r="G399" s="207"/>
      <c r="H399" s="207"/>
      <c r="I399" s="207"/>
      <c r="J399" s="207"/>
      <c r="K399" s="207"/>
      <c r="L399" s="207"/>
      <c r="M399" s="207"/>
      <c r="N399" s="207"/>
      <c r="O399" s="207"/>
      <c r="P399" s="207"/>
      <c r="Q399" s="207"/>
      <c r="R399" s="207"/>
      <c r="S399" s="207"/>
      <c r="T399" s="272"/>
    </row>
    <row r="400" spans="1:20" ht="14.25" customHeight="1" x14ac:dyDescent="0.2">
      <c r="A400" s="161"/>
      <c r="B400" s="271">
        <f t="shared" si="19"/>
        <v>46039</v>
      </c>
      <c r="C400" s="205">
        <f t="shared" si="18"/>
        <v>46039</v>
      </c>
      <c r="D400" s="205"/>
      <c r="E400" s="223">
        <v>46039</v>
      </c>
      <c r="F400" s="214"/>
      <c r="G400" s="207"/>
      <c r="H400" s="207"/>
      <c r="I400" s="207"/>
      <c r="J400" s="207"/>
      <c r="K400" s="207"/>
      <c r="L400" s="207"/>
      <c r="M400" s="207"/>
      <c r="N400" s="207"/>
      <c r="O400" s="207"/>
      <c r="P400" s="207"/>
      <c r="Q400" s="207"/>
      <c r="R400" s="207"/>
      <c r="S400" s="207"/>
      <c r="T400" s="272"/>
    </row>
    <row r="401" spans="1:20" ht="14.25" customHeight="1" x14ac:dyDescent="0.2">
      <c r="A401" s="161"/>
      <c r="B401" s="267">
        <f t="shared" si="19"/>
        <v>46040</v>
      </c>
      <c r="C401" s="208">
        <f t="shared" si="18"/>
        <v>46040</v>
      </c>
      <c r="D401" s="208"/>
      <c r="E401" s="209">
        <v>46040</v>
      </c>
      <c r="F401" s="250"/>
      <c r="G401" s="211"/>
      <c r="H401" s="274"/>
      <c r="I401" s="274"/>
      <c r="J401" s="274"/>
      <c r="K401" s="274"/>
      <c r="L401" s="274"/>
      <c r="M401" s="274"/>
      <c r="N401" s="274"/>
      <c r="O401" s="274"/>
      <c r="P401" s="274"/>
      <c r="Q401" s="274"/>
      <c r="R401" s="274"/>
      <c r="S401" s="274"/>
      <c r="T401" s="275"/>
    </row>
    <row r="402" spans="1:20" ht="14.25" customHeight="1" x14ac:dyDescent="0.2">
      <c r="A402" s="161"/>
      <c r="B402" s="271">
        <f t="shared" si="19"/>
        <v>46041</v>
      </c>
      <c r="C402" s="205">
        <f t="shared" si="18"/>
        <v>46041</v>
      </c>
      <c r="D402" s="205"/>
      <c r="E402" s="223">
        <v>46041</v>
      </c>
      <c r="F402" s="214">
        <v>4</v>
      </c>
      <c r="G402" s="207"/>
      <c r="H402" s="213"/>
      <c r="I402" s="213"/>
      <c r="J402" s="213"/>
      <c r="K402" s="213"/>
      <c r="L402" s="213"/>
      <c r="M402" s="213"/>
      <c r="N402" s="213"/>
      <c r="O402" s="213"/>
      <c r="P402" s="213"/>
      <c r="Q402" s="213"/>
      <c r="R402" s="213"/>
      <c r="S402" s="213"/>
      <c r="T402" s="270"/>
    </row>
    <row r="403" spans="1:20" ht="14.25" customHeight="1" x14ac:dyDescent="0.2">
      <c r="A403" s="161"/>
      <c r="B403" s="271">
        <f t="shared" si="19"/>
        <v>46042</v>
      </c>
      <c r="C403" s="205">
        <f t="shared" si="18"/>
        <v>46042</v>
      </c>
      <c r="D403" s="205"/>
      <c r="E403" s="223">
        <v>46042</v>
      </c>
      <c r="F403" s="214"/>
      <c r="G403" s="207"/>
      <c r="H403" s="207"/>
      <c r="I403" s="207"/>
      <c r="J403" s="207"/>
      <c r="K403" s="207"/>
      <c r="L403" s="207"/>
      <c r="M403" s="207"/>
      <c r="N403" s="207"/>
      <c r="O403" s="207"/>
      <c r="P403" s="207"/>
      <c r="Q403" s="207"/>
      <c r="R403" s="207"/>
      <c r="S403" s="207"/>
      <c r="T403" s="272"/>
    </row>
    <row r="404" spans="1:20" ht="14.25" customHeight="1" x14ac:dyDescent="0.2">
      <c r="A404" s="161"/>
      <c r="B404" s="271">
        <f t="shared" si="19"/>
        <v>46043</v>
      </c>
      <c r="C404" s="205">
        <f t="shared" si="18"/>
        <v>46043</v>
      </c>
      <c r="D404" s="205"/>
      <c r="E404" s="223">
        <v>46043</v>
      </c>
      <c r="F404" s="206"/>
      <c r="G404" s="207"/>
      <c r="H404" s="207"/>
      <c r="I404" s="207"/>
      <c r="J404" s="207"/>
      <c r="K404" s="207"/>
      <c r="L404" s="207"/>
      <c r="M404" s="207"/>
      <c r="N404" s="207"/>
      <c r="O404" s="207"/>
      <c r="P404" s="207"/>
      <c r="Q404" s="207"/>
      <c r="R404" s="207"/>
      <c r="S404" s="207"/>
      <c r="T404" s="272"/>
    </row>
    <row r="405" spans="1:20" ht="14.25" customHeight="1" x14ac:dyDescent="0.2">
      <c r="A405" s="161"/>
      <c r="B405" s="271">
        <f t="shared" si="19"/>
        <v>46044</v>
      </c>
      <c r="C405" s="205">
        <f t="shared" si="18"/>
        <v>46044</v>
      </c>
      <c r="D405" s="205"/>
      <c r="E405" s="223">
        <v>46044</v>
      </c>
      <c r="F405" s="206"/>
      <c r="G405" s="207"/>
      <c r="H405" s="207"/>
      <c r="I405" s="207"/>
      <c r="J405" s="207"/>
      <c r="K405" s="207"/>
      <c r="L405" s="207"/>
      <c r="M405" s="207"/>
      <c r="N405" s="207"/>
      <c r="O405" s="207"/>
      <c r="P405" s="207"/>
      <c r="Q405" s="207"/>
      <c r="R405" s="207"/>
      <c r="S405" s="207"/>
      <c r="T405" s="272"/>
    </row>
    <row r="406" spans="1:20" ht="14.25" customHeight="1" x14ac:dyDescent="0.2">
      <c r="A406" s="161"/>
      <c r="B406" s="271">
        <f t="shared" si="19"/>
        <v>46045</v>
      </c>
      <c r="C406" s="205">
        <f t="shared" si="18"/>
        <v>46045</v>
      </c>
      <c r="D406" s="205"/>
      <c r="E406" s="223">
        <v>46045</v>
      </c>
      <c r="F406" s="206"/>
      <c r="G406" s="207"/>
      <c r="H406" s="207"/>
      <c r="I406" s="207"/>
      <c r="J406" s="207"/>
      <c r="K406" s="207"/>
      <c r="L406" s="207"/>
      <c r="M406" s="207"/>
      <c r="N406" s="207"/>
      <c r="O406" s="207"/>
      <c r="P406" s="207"/>
      <c r="Q406" s="207"/>
      <c r="R406" s="207"/>
      <c r="S406" s="207"/>
      <c r="T406" s="272"/>
    </row>
    <row r="407" spans="1:20" ht="14.25" customHeight="1" x14ac:dyDescent="0.2">
      <c r="A407" s="161"/>
      <c r="B407" s="271">
        <f t="shared" si="19"/>
        <v>46046</v>
      </c>
      <c r="C407" s="205">
        <f t="shared" si="18"/>
        <v>46046</v>
      </c>
      <c r="D407" s="205"/>
      <c r="E407" s="223">
        <v>46046</v>
      </c>
      <c r="F407" s="206"/>
      <c r="G407" s="207"/>
      <c r="H407" s="207"/>
      <c r="I407" s="207"/>
      <c r="J407" s="207"/>
      <c r="K407" s="207"/>
      <c r="L407" s="207"/>
      <c r="M407" s="207"/>
      <c r="N407" s="207"/>
      <c r="O407" s="207"/>
      <c r="P407" s="207"/>
      <c r="Q407" s="207"/>
      <c r="R407" s="207"/>
      <c r="S407" s="207"/>
      <c r="T407" s="272"/>
    </row>
    <row r="408" spans="1:20" ht="14.25" customHeight="1" x14ac:dyDescent="0.2">
      <c r="A408" s="161"/>
      <c r="B408" s="267">
        <f t="shared" si="19"/>
        <v>46047</v>
      </c>
      <c r="C408" s="208">
        <f t="shared" si="18"/>
        <v>46047</v>
      </c>
      <c r="D408" s="208"/>
      <c r="E408" s="209">
        <v>46047</v>
      </c>
      <c r="F408" s="210"/>
      <c r="G408" s="211"/>
      <c r="H408" s="211"/>
      <c r="I408" s="211"/>
      <c r="J408" s="211"/>
      <c r="K408" s="211"/>
      <c r="L408" s="211"/>
      <c r="M408" s="211"/>
      <c r="N408" s="211"/>
      <c r="O408" s="211"/>
      <c r="P408" s="211"/>
      <c r="Q408" s="211"/>
      <c r="R408" s="211"/>
      <c r="S408" s="211"/>
      <c r="T408" s="284"/>
    </row>
    <row r="409" spans="1:20" ht="14.25" customHeight="1" x14ac:dyDescent="0.2">
      <c r="A409" s="161"/>
      <c r="B409" s="271">
        <f t="shared" si="19"/>
        <v>46048</v>
      </c>
      <c r="C409" s="205">
        <f t="shared" si="18"/>
        <v>46048</v>
      </c>
      <c r="D409" s="205"/>
      <c r="E409" s="223">
        <v>46048</v>
      </c>
      <c r="F409" s="206">
        <v>5</v>
      </c>
      <c r="G409" s="207"/>
      <c r="H409" s="213"/>
      <c r="I409" s="213"/>
      <c r="J409" s="213"/>
      <c r="K409" s="213"/>
      <c r="L409" s="213"/>
      <c r="M409" s="213"/>
      <c r="N409" s="213"/>
      <c r="O409" s="213"/>
      <c r="P409" s="213"/>
      <c r="Q409" s="213"/>
      <c r="R409" s="213"/>
      <c r="S409" s="213"/>
      <c r="T409" s="270"/>
    </row>
    <row r="410" spans="1:20" ht="14.25" customHeight="1" x14ac:dyDescent="0.2">
      <c r="A410" s="161"/>
      <c r="B410" s="271">
        <f t="shared" si="19"/>
        <v>46049</v>
      </c>
      <c r="C410" s="205">
        <f t="shared" si="18"/>
        <v>46049</v>
      </c>
      <c r="D410" s="205"/>
      <c r="E410" s="223">
        <v>46049</v>
      </c>
      <c r="F410" s="206"/>
      <c r="G410" s="207"/>
      <c r="H410" s="207"/>
      <c r="I410" s="207"/>
      <c r="J410" s="207"/>
      <c r="K410" s="207"/>
      <c r="L410" s="207"/>
      <c r="M410" s="207"/>
      <c r="N410" s="207"/>
      <c r="O410" s="207"/>
      <c r="P410" s="207"/>
      <c r="Q410" s="207"/>
      <c r="R410" s="207"/>
      <c r="S410" s="207"/>
      <c r="T410" s="272"/>
    </row>
    <row r="411" spans="1:20" ht="14.25" customHeight="1" x14ac:dyDescent="0.2">
      <c r="A411" s="161"/>
      <c r="B411" s="271">
        <f t="shared" si="19"/>
        <v>46050</v>
      </c>
      <c r="C411" s="205">
        <f t="shared" si="18"/>
        <v>46050</v>
      </c>
      <c r="D411" s="205"/>
      <c r="E411" s="223">
        <v>46050</v>
      </c>
      <c r="F411" s="206"/>
      <c r="G411" s="207"/>
      <c r="H411" s="207"/>
      <c r="I411" s="207"/>
      <c r="J411" s="207"/>
      <c r="K411" s="207"/>
      <c r="L411" s="207"/>
      <c r="M411" s="207"/>
      <c r="N411" s="207"/>
      <c r="O411" s="207"/>
      <c r="P411" s="207"/>
      <c r="Q411" s="207"/>
      <c r="R411" s="207"/>
      <c r="S411" s="207"/>
      <c r="T411" s="272"/>
    </row>
    <row r="412" spans="1:20" ht="14.25" customHeight="1" x14ac:dyDescent="0.2">
      <c r="A412" s="161"/>
      <c r="B412" s="271">
        <f t="shared" si="19"/>
        <v>46051</v>
      </c>
      <c r="C412" s="205">
        <f t="shared" si="18"/>
        <v>46051</v>
      </c>
      <c r="D412" s="205"/>
      <c r="E412" s="223">
        <v>46051</v>
      </c>
      <c r="F412" s="214"/>
      <c r="G412" s="207"/>
      <c r="H412" s="207"/>
      <c r="I412" s="207"/>
      <c r="J412" s="207"/>
      <c r="K412" s="207"/>
      <c r="L412" s="207"/>
      <c r="M412" s="207"/>
      <c r="N412" s="207"/>
      <c r="O412" s="207"/>
      <c r="P412" s="207"/>
      <c r="Q412" s="207"/>
      <c r="R412" s="207"/>
      <c r="S412" s="207"/>
      <c r="T412" s="272"/>
    </row>
    <row r="413" spans="1:20" ht="14.25" customHeight="1" x14ac:dyDescent="0.2">
      <c r="A413" s="161"/>
      <c r="B413" s="271">
        <f t="shared" si="19"/>
        <v>46052</v>
      </c>
      <c r="C413" s="205">
        <f t="shared" si="18"/>
        <v>46052</v>
      </c>
      <c r="D413" s="205"/>
      <c r="E413" s="223">
        <v>46052</v>
      </c>
      <c r="F413" s="214"/>
      <c r="G413" s="207"/>
      <c r="H413" s="207"/>
      <c r="I413" s="207"/>
      <c r="J413" s="207"/>
      <c r="K413" s="207"/>
      <c r="L413" s="207"/>
      <c r="M413" s="207"/>
      <c r="N413" s="207"/>
      <c r="O413" s="207"/>
      <c r="P413" s="207"/>
      <c r="Q413" s="207"/>
      <c r="R413" s="207"/>
      <c r="S413" s="207"/>
      <c r="T413" s="272"/>
    </row>
    <row r="414" spans="1:20" ht="14.25" customHeight="1" x14ac:dyDescent="0.2">
      <c r="A414" s="161"/>
      <c r="B414" s="271">
        <f t="shared" si="19"/>
        <v>46053</v>
      </c>
      <c r="C414" s="205">
        <f t="shared" si="18"/>
        <v>46053</v>
      </c>
      <c r="D414" s="205"/>
      <c r="E414" s="223">
        <v>46053</v>
      </c>
      <c r="F414" s="214"/>
      <c r="G414" s="207"/>
      <c r="H414" s="207"/>
      <c r="I414" s="207"/>
      <c r="J414" s="207"/>
      <c r="K414" s="207"/>
      <c r="L414" s="207"/>
      <c r="M414" s="207"/>
      <c r="N414" s="207"/>
      <c r="O414" s="207"/>
      <c r="P414" s="207"/>
      <c r="Q414" s="207"/>
      <c r="R414" s="207"/>
      <c r="S414" s="207"/>
      <c r="T414" s="272"/>
    </row>
    <row r="415" spans="1:20" ht="21" x14ac:dyDescent="0.35">
      <c r="A415" s="161"/>
      <c r="B415" s="276"/>
      <c r="C415" s="277"/>
      <c r="D415" s="277"/>
      <c r="E415" s="278"/>
      <c r="F415" s="215"/>
      <c r="G415" s="216" t="s">
        <v>203</v>
      </c>
      <c r="H415" s="216"/>
      <c r="I415" s="216"/>
      <c r="J415" s="216"/>
      <c r="K415" s="216"/>
      <c r="L415" s="216"/>
      <c r="M415" s="216"/>
      <c r="N415" s="216"/>
      <c r="O415" s="216"/>
      <c r="P415" s="216"/>
      <c r="Q415" s="216"/>
      <c r="R415" s="216"/>
      <c r="S415" s="216"/>
      <c r="T415" s="279"/>
    </row>
    <row r="416" spans="1:20" ht="14.25" customHeight="1" x14ac:dyDescent="0.2">
      <c r="A416" s="161"/>
      <c r="B416" s="267">
        <f t="shared" si="19"/>
        <v>46054</v>
      </c>
      <c r="C416" s="208">
        <f t="shared" ref="C416:C443" si="20">E416</f>
        <v>46054</v>
      </c>
      <c r="D416" s="208"/>
      <c r="E416" s="209">
        <v>46054</v>
      </c>
      <c r="F416" s="250"/>
      <c r="G416" s="211"/>
      <c r="H416" s="274"/>
      <c r="I416" s="274"/>
      <c r="J416" s="274"/>
      <c r="K416" s="274"/>
      <c r="L416" s="274"/>
      <c r="M416" s="274"/>
      <c r="N416" s="274"/>
      <c r="O416" s="274"/>
      <c r="P416" s="274"/>
      <c r="Q416" s="274"/>
      <c r="R416" s="274"/>
      <c r="S416" s="274"/>
      <c r="T416" s="275"/>
    </row>
    <row r="417" spans="1:20" ht="14.25" customHeight="1" x14ac:dyDescent="0.2">
      <c r="A417" s="161"/>
      <c r="B417" s="271">
        <f t="shared" si="19"/>
        <v>46055</v>
      </c>
      <c r="C417" s="205">
        <f t="shared" si="20"/>
        <v>46055</v>
      </c>
      <c r="D417" s="205"/>
      <c r="E417" s="223">
        <v>46055</v>
      </c>
      <c r="F417" s="214">
        <v>6</v>
      </c>
      <c r="G417" s="207"/>
      <c r="H417" s="207"/>
      <c r="I417" s="207"/>
      <c r="J417" s="207"/>
      <c r="K417" s="207"/>
      <c r="L417" s="207"/>
      <c r="M417" s="207"/>
      <c r="N417" s="207"/>
      <c r="O417" s="207"/>
      <c r="P417" s="207"/>
      <c r="Q417" s="207"/>
      <c r="R417" s="207"/>
      <c r="S417" s="207"/>
      <c r="T417" s="270"/>
    </row>
    <row r="418" spans="1:20" ht="14.25" customHeight="1" x14ac:dyDescent="0.2">
      <c r="A418" s="161"/>
      <c r="B418" s="271">
        <f t="shared" si="19"/>
        <v>46056</v>
      </c>
      <c r="C418" s="205">
        <f t="shared" si="20"/>
        <v>46056</v>
      </c>
      <c r="D418" s="205"/>
      <c r="E418" s="223">
        <v>46056</v>
      </c>
      <c r="F418" s="214"/>
      <c r="G418" s="207"/>
      <c r="H418" s="207"/>
      <c r="I418" s="207"/>
      <c r="J418" s="207"/>
      <c r="K418" s="207"/>
      <c r="L418" s="207"/>
      <c r="M418" s="207"/>
      <c r="N418" s="207"/>
      <c r="O418" s="207"/>
      <c r="P418" s="207"/>
      <c r="Q418" s="207"/>
      <c r="R418" s="207"/>
      <c r="S418" s="207"/>
      <c r="T418" s="272"/>
    </row>
    <row r="419" spans="1:20" ht="14.25" customHeight="1" x14ac:dyDescent="0.2">
      <c r="A419" s="161"/>
      <c r="B419" s="271">
        <f t="shared" si="19"/>
        <v>46057</v>
      </c>
      <c r="C419" s="205">
        <f t="shared" si="20"/>
        <v>46057</v>
      </c>
      <c r="D419" s="205"/>
      <c r="E419" s="223">
        <v>46057</v>
      </c>
      <c r="F419" s="206"/>
      <c r="G419" s="207"/>
      <c r="H419" s="207"/>
      <c r="I419" s="207"/>
      <c r="J419" s="207"/>
      <c r="K419" s="207"/>
      <c r="L419" s="207"/>
      <c r="M419" s="207"/>
      <c r="N419" s="207"/>
      <c r="O419" s="207"/>
      <c r="P419" s="207"/>
      <c r="Q419" s="207"/>
      <c r="R419" s="207"/>
      <c r="S419" s="207"/>
      <c r="T419" s="272"/>
    </row>
    <row r="420" spans="1:20" ht="14.25" customHeight="1" x14ac:dyDescent="0.2">
      <c r="A420" s="161"/>
      <c r="B420" s="271">
        <f t="shared" si="19"/>
        <v>46058</v>
      </c>
      <c r="C420" s="205">
        <f t="shared" si="20"/>
        <v>46058</v>
      </c>
      <c r="D420" s="205"/>
      <c r="E420" s="223">
        <v>46058</v>
      </c>
      <c r="F420" s="214"/>
      <c r="G420" s="207"/>
      <c r="H420" s="207"/>
      <c r="I420" s="207"/>
      <c r="J420" s="207"/>
      <c r="K420" s="207"/>
      <c r="L420" s="207"/>
      <c r="M420" s="207"/>
      <c r="N420" s="207"/>
      <c r="O420" s="207"/>
      <c r="P420" s="207"/>
      <c r="Q420" s="207"/>
      <c r="R420" s="207"/>
      <c r="S420" s="207"/>
      <c r="T420" s="272"/>
    </row>
    <row r="421" spans="1:20" ht="14.25" customHeight="1" x14ac:dyDescent="0.2">
      <c r="A421" s="161"/>
      <c r="B421" s="271">
        <f t="shared" si="19"/>
        <v>46059</v>
      </c>
      <c r="C421" s="205">
        <f t="shared" si="20"/>
        <v>46059</v>
      </c>
      <c r="D421" s="205"/>
      <c r="E421" s="223">
        <v>46059</v>
      </c>
      <c r="F421" s="214"/>
      <c r="G421" s="207"/>
      <c r="H421" s="207"/>
      <c r="I421" s="207"/>
      <c r="J421" s="207"/>
      <c r="K421" s="207"/>
      <c r="L421" s="207"/>
      <c r="M421" s="207"/>
      <c r="N421" s="207"/>
      <c r="O421" s="207"/>
      <c r="P421" s="207"/>
      <c r="Q421" s="207"/>
      <c r="R421" s="207"/>
      <c r="S421" s="207"/>
      <c r="T421" s="272"/>
    </row>
    <row r="422" spans="1:20" ht="14.25" customHeight="1" x14ac:dyDescent="0.2">
      <c r="A422" s="161"/>
      <c r="B422" s="271">
        <f t="shared" si="19"/>
        <v>46060</v>
      </c>
      <c r="C422" s="205">
        <f t="shared" si="20"/>
        <v>46060</v>
      </c>
      <c r="D422" s="205"/>
      <c r="E422" s="223">
        <v>46060</v>
      </c>
      <c r="F422" s="214"/>
      <c r="G422" s="207"/>
      <c r="H422" s="207"/>
      <c r="I422" s="207"/>
      <c r="J422" s="207"/>
      <c r="K422" s="207"/>
      <c r="L422" s="207"/>
      <c r="M422" s="207"/>
      <c r="N422" s="207"/>
      <c r="O422" s="207"/>
      <c r="P422" s="207"/>
      <c r="Q422" s="207"/>
      <c r="R422" s="207"/>
      <c r="S422" s="207"/>
      <c r="T422" s="272"/>
    </row>
    <row r="423" spans="1:20" ht="14.25" customHeight="1" x14ac:dyDescent="0.2">
      <c r="A423" s="161"/>
      <c r="B423" s="267">
        <f t="shared" si="19"/>
        <v>46061</v>
      </c>
      <c r="C423" s="208">
        <f t="shared" si="20"/>
        <v>46061</v>
      </c>
      <c r="D423" s="208"/>
      <c r="E423" s="209">
        <v>46061</v>
      </c>
      <c r="F423" s="250"/>
      <c r="G423" s="211"/>
      <c r="H423" s="274"/>
      <c r="I423" s="274"/>
      <c r="J423" s="274"/>
      <c r="K423" s="274"/>
      <c r="L423" s="274"/>
      <c r="M423" s="274"/>
      <c r="N423" s="274"/>
      <c r="O423" s="274"/>
      <c r="P423" s="274"/>
      <c r="Q423" s="274"/>
      <c r="R423" s="274"/>
      <c r="S423" s="274"/>
      <c r="T423" s="275"/>
    </row>
    <row r="424" spans="1:20" ht="14.25" customHeight="1" x14ac:dyDescent="0.2">
      <c r="A424" s="161"/>
      <c r="B424" s="271">
        <f t="shared" si="19"/>
        <v>46062</v>
      </c>
      <c r="C424" s="205">
        <f t="shared" si="20"/>
        <v>46062</v>
      </c>
      <c r="D424" s="205"/>
      <c r="E424" s="223">
        <v>46062</v>
      </c>
      <c r="F424" s="214">
        <v>7</v>
      </c>
      <c r="G424" s="207"/>
      <c r="H424" s="207"/>
      <c r="I424" s="207"/>
      <c r="J424" s="207"/>
      <c r="K424" s="207"/>
      <c r="L424" s="207"/>
      <c r="M424" s="207"/>
      <c r="N424" s="207"/>
      <c r="O424" s="207"/>
      <c r="P424" s="207"/>
      <c r="Q424" s="207"/>
      <c r="R424" s="207"/>
      <c r="S424" s="207"/>
      <c r="T424" s="272"/>
    </row>
    <row r="425" spans="1:20" ht="14.25" customHeight="1" x14ac:dyDescent="0.2">
      <c r="A425" s="161"/>
      <c r="B425" s="271">
        <f t="shared" si="19"/>
        <v>46063</v>
      </c>
      <c r="C425" s="205">
        <f t="shared" si="20"/>
        <v>46063</v>
      </c>
      <c r="D425" s="205"/>
      <c r="E425" s="223">
        <v>46063</v>
      </c>
      <c r="F425" s="214"/>
      <c r="G425" s="207"/>
      <c r="H425" s="207"/>
      <c r="I425" s="207"/>
      <c r="J425" s="207"/>
      <c r="K425" s="207"/>
      <c r="L425" s="207"/>
      <c r="M425" s="207"/>
      <c r="N425" s="207"/>
      <c r="O425" s="207"/>
      <c r="P425" s="207"/>
      <c r="Q425" s="207"/>
      <c r="R425" s="207"/>
      <c r="S425" s="207"/>
      <c r="T425" s="272"/>
    </row>
    <row r="426" spans="1:20" ht="14.25" customHeight="1" x14ac:dyDescent="0.2">
      <c r="A426" s="161"/>
      <c r="B426" s="271">
        <f t="shared" si="19"/>
        <v>46064</v>
      </c>
      <c r="C426" s="205">
        <f t="shared" si="20"/>
        <v>46064</v>
      </c>
      <c r="D426" s="205"/>
      <c r="E426" s="223">
        <v>46064</v>
      </c>
      <c r="F426" s="221"/>
      <c r="G426" s="207"/>
      <c r="H426" s="207"/>
      <c r="I426" s="207"/>
      <c r="J426" s="207"/>
      <c r="K426" s="207"/>
      <c r="L426" s="207"/>
      <c r="M426" s="207"/>
      <c r="N426" s="207"/>
      <c r="O426" s="207"/>
      <c r="P426" s="207"/>
      <c r="Q426" s="207"/>
      <c r="R426" s="207"/>
      <c r="S426" s="207"/>
      <c r="T426" s="272"/>
    </row>
    <row r="427" spans="1:20" ht="14.25" customHeight="1" x14ac:dyDescent="0.2">
      <c r="A427" s="161"/>
      <c r="B427" s="271">
        <f t="shared" si="19"/>
        <v>46065</v>
      </c>
      <c r="C427" s="205">
        <f t="shared" si="20"/>
        <v>46065</v>
      </c>
      <c r="D427" s="205"/>
      <c r="E427" s="223">
        <v>46065</v>
      </c>
      <c r="F427" s="221"/>
      <c r="G427" s="207"/>
      <c r="H427" s="207"/>
      <c r="I427" s="207"/>
      <c r="J427" s="207"/>
      <c r="K427" s="207"/>
      <c r="L427" s="207"/>
      <c r="M427" s="207"/>
      <c r="N427" s="207"/>
      <c r="O427" s="207"/>
      <c r="P427" s="207"/>
      <c r="Q427" s="207"/>
      <c r="R427" s="207"/>
      <c r="S427" s="207"/>
      <c r="T427" s="272"/>
    </row>
    <row r="428" spans="1:20" ht="14.25" customHeight="1" x14ac:dyDescent="0.2">
      <c r="A428" s="161"/>
      <c r="B428" s="271">
        <f t="shared" si="19"/>
        <v>46066</v>
      </c>
      <c r="C428" s="205">
        <f t="shared" si="20"/>
        <v>46066</v>
      </c>
      <c r="D428" s="205"/>
      <c r="E428" s="223">
        <v>46066</v>
      </c>
      <c r="F428" s="221"/>
      <c r="G428" s="207"/>
      <c r="H428" s="207"/>
      <c r="I428" s="207"/>
      <c r="J428" s="207"/>
      <c r="K428" s="207"/>
      <c r="L428" s="207"/>
      <c r="M428" s="207"/>
      <c r="N428" s="207"/>
      <c r="O428" s="207"/>
      <c r="P428" s="207"/>
      <c r="Q428" s="207"/>
      <c r="R428" s="207"/>
      <c r="S428" s="207"/>
      <c r="T428" s="272"/>
    </row>
    <row r="429" spans="1:20" ht="14.25" customHeight="1" x14ac:dyDescent="0.2">
      <c r="A429" s="161"/>
      <c r="B429" s="271">
        <f t="shared" si="19"/>
        <v>46067</v>
      </c>
      <c r="C429" s="205">
        <f t="shared" si="20"/>
        <v>46067</v>
      </c>
      <c r="D429" s="205"/>
      <c r="E429" s="223">
        <v>46067</v>
      </c>
      <c r="F429" s="221"/>
      <c r="G429" s="207" t="s">
        <v>80</v>
      </c>
      <c r="H429" s="207"/>
      <c r="I429" s="207"/>
      <c r="J429" s="207"/>
      <c r="K429" s="207"/>
      <c r="L429" s="207"/>
      <c r="M429" s="207"/>
      <c r="N429" s="207"/>
      <c r="O429" s="207"/>
      <c r="P429" s="207"/>
      <c r="Q429" s="207"/>
      <c r="R429" s="207"/>
      <c r="S429" s="207"/>
      <c r="T429" s="272"/>
    </row>
    <row r="430" spans="1:20" ht="14.25" customHeight="1" x14ac:dyDescent="0.2">
      <c r="A430" s="161"/>
      <c r="B430" s="267">
        <f t="shared" si="19"/>
        <v>46068</v>
      </c>
      <c r="C430" s="208">
        <f t="shared" si="20"/>
        <v>46068</v>
      </c>
      <c r="D430" s="208"/>
      <c r="E430" s="209">
        <v>46068</v>
      </c>
      <c r="F430" s="245"/>
      <c r="G430" s="211"/>
      <c r="H430" s="274"/>
      <c r="I430" s="274"/>
      <c r="J430" s="274"/>
      <c r="K430" s="274"/>
      <c r="L430" s="274"/>
      <c r="M430" s="274"/>
      <c r="N430" s="274"/>
      <c r="O430" s="274"/>
      <c r="P430" s="274"/>
      <c r="Q430" s="274"/>
      <c r="R430" s="274"/>
      <c r="S430" s="274"/>
      <c r="T430" s="275"/>
    </row>
    <row r="431" spans="1:20" ht="14.25" customHeight="1" x14ac:dyDescent="0.2">
      <c r="A431" s="161"/>
      <c r="B431" s="271">
        <f t="shared" si="19"/>
        <v>46069</v>
      </c>
      <c r="C431" s="205">
        <f t="shared" si="20"/>
        <v>46069</v>
      </c>
      <c r="D431" s="205"/>
      <c r="E431" s="223">
        <v>46069</v>
      </c>
      <c r="F431" s="221">
        <v>8</v>
      </c>
      <c r="G431" s="207" t="s">
        <v>81</v>
      </c>
      <c r="H431" s="213"/>
      <c r="I431" s="213"/>
      <c r="J431" s="213"/>
      <c r="K431" s="213"/>
      <c r="L431" s="213"/>
      <c r="M431" s="213"/>
      <c r="N431" s="213"/>
      <c r="O431" s="213"/>
      <c r="P431" s="213"/>
      <c r="Q431" s="213"/>
      <c r="R431" s="213"/>
      <c r="S431" s="213"/>
      <c r="T431" s="270"/>
    </row>
    <row r="432" spans="1:20" ht="14.25" customHeight="1" x14ac:dyDescent="0.2">
      <c r="A432" s="161"/>
      <c r="B432" s="271">
        <f t="shared" si="19"/>
        <v>46070</v>
      </c>
      <c r="C432" s="205">
        <f t="shared" si="20"/>
        <v>46070</v>
      </c>
      <c r="D432" s="205"/>
      <c r="E432" s="223">
        <v>46070</v>
      </c>
      <c r="F432" s="214"/>
      <c r="G432" s="207" t="s">
        <v>82</v>
      </c>
      <c r="H432" s="207"/>
      <c r="I432" s="207"/>
      <c r="J432" s="207"/>
      <c r="K432" s="207"/>
      <c r="L432" s="207"/>
      <c r="M432" s="207"/>
      <c r="N432" s="207"/>
      <c r="O432" s="207"/>
      <c r="P432" s="207"/>
      <c r="Q432" s="207"/>
      <c r="R432" s="207"/>
      <c r="S432" s="207"/>
      <c r="T432" s="272"/>
    </row>
    <row r="433" spans="1:20" ht="14.25" customHeight="1" x14ac:dyDescent="0.2">
      <c r="A433" s="161"/>
      <c r="B433" s="271">
        <f t="shared" si="19"/>
        <v>46071</v>
      </c>
      <c r="C433" s="205">
        <f t="shared" si="20"/>
        <v>46071</v>
      </c>
      <c r="D433" s="205"/>
      <c r="E433" s="223">
        <v>46071</v>
      </c>
      <c r="F433" s="214"/>
      <c r="G433" s="207"/>
      <c r="H433" s="207"/>
      <c r="I433" s="207"/>
      <c r="J433" s="207"/>
      <c r="K433" s="207"/>
      <c r="L433" s="207"/>
      <c r="M433" s="207"/>
      <c r="N433" s="207"/>
      <c r="O433" s="207"/>
      <c r="P433" s="207"/>
      <c r="Q433" s="207"/>
      <c r="R433" s="207"/>
      <c r="S433" s="207"/>
      <c r="T433" s="272"/>
    </row>
    <row r="434" spans="1:20" ht="14.25" customHeight="1" x14ac:dyDescent="0.2">
      <c r="A434" s="161"/>
      <c r="B434" s="271">
        <f t="shared" si="19"/>
        <v>46072</v>
      </c>
      <c r="C434" s="205">
        <f t="shared" si="20"/>
        <v>46072</v>
      </c>
      <c r="D434" s="205"/>
      <c r="E434" s="223">
        <v>46072</v>
      </c>
      <c r="F434" s="214"/>
      <c r="G434" s="207"/>
      <c r="H434" s="207"/>
      <c r="I434" s="207"/>
      <c r="J434" s="207"/>
      <c r="K434" s="207"/>
      <c r="L434" s="207"/>
      <c r="M434" s="207"/>
      <c r="N434" s="207"/>
      <c r="O434" s="207"/>
      <c r="P434" s="207"/>
      <c r="Q434" s="207"/>
      <c r="R434" s="207"/>
      <c r="S434" s="207"/>
      <c r="T434" s="272"/>
    </row>
    <row r="435" spans="1:20" ht="14.25" customHeight="1" x14ac:dyDescent="0.2">
      <c r="A435" s="161"/>
      <c r="B435" s="271">
        <f t="shared" si="19"/>
        <v>46073</v>
      </c>
      <c r="C435" s="205">
        <f t="shared" si="20"/>
        <v>46073</v>
      </c>
      <c r="D435" s="205"/>
      <c r="E435" s="223">
        <v>46073</v>
      </c>
      <c r="F435" s="214"/>
      <c r="G435" s="207"/>
      <c r="H435" s="207"/>
      <c r="I435" s="207"/>
      <c r="J435" s="207"/>
      <c r="K435" s="207"/>
      <c r="L435" s="207"/>
      <c r="M435" s="207"/>
      <c r="N435" s="207"/>
      <c r="O435" s="207"/>
      <c r="P435" s="207"/>
      <c r="Q435" s="207"/>
      <c r="R435" s="207"/>
      <c r="S435" s="207"/>
      <c r="T435" s="272"/>
    </row>
    <row r="436" spans="1:20" ht="14.25" customHeight="1" x14ac:dyDescent="0.2">
      <c r="A436" s="161"/>
      <c r="B436" s="271">
        <f t="shared" si="19"/>
        <v>46074</v>
      </c>
      <c r="C436" s="205">
        <f t="shared" si="20"/>
        <v>46074</v>
      </c>
      <c r="D436" s="205"/>
      <c r="E436" s="223">
        <v>46074</v>
      </c>
      <c r="F436" s="214"/>
      <c r="G436" s="207"/>
      <c r="H436" s="207"/>
      <c r="I436" s="207"/>
      <c r="J436" s="207"/>
      <c r="K436" s="207"/>
      <c r="L436" s="207"/>
      <c r="M436" s="207"/>
      <c r="N436" s="207"/>
      <c r="O436" s="207"/>
      <c r="P436" s="207"/>
      <c r="Q436" s="207"/>
      <c r="R436" s="207"/>
      <c r="S436" s="207"/>
      <c r="T436" s="272"/>
    </row>
    <row r="437" spans="1:20" ht="14.25" customHeight="1" x14ac:dyDescent="0.2">
      <c r="A437" s="161"/>
      <c r="B437" s="267">
        <f t="shared" si="19"/>
        <v>46075</v>
      </c>
      <c r="C437" s="208">
        <f t="shared" si="20"/>
        <v>46075</v>
      </c>
      <c r="D437" s="208"/>
      <c r="E437" s="209">
        <v>46075</v>
      </c>
      <c r="F437" s="250"/>
      <c r="G437" s="211"/>
      <c r="H437" s="274"/>
      <c r="I437" s="274"/>
      <c r="J437" s="274"/>
      <c r="K437" s="274"/>
      <c r="L437" s="274"/>
      <c r="M437" s="274"/>
      <c r="N437" s="274"/>
      <c r="O437" s="274"/>
      <c r="P437" s="274"/>
      <c r="Q437" s="274"/>
      <c r="R437" s="274"/>
      <c r="S437" s="274"/>
      <c r="T437" s="275"/>
    </row>
    <row r="438" spans="1:20" ht="14.25" customHeight="1" x14ac:dyDescent="0.2">
      <c r="A438" s="161"/>
      <c r="B438" s="271">
        <f t="shared" si="19"/>
        <v>46076</v>
      </c>
      <c r="C438" s="205">
        <f t="shared" si="20"/>
        <v>46076</v>
      </c>
      <c r="D438" s="205"/>
      <c r="E438" s="223">
        <v>46076</v>
      </c>
      <c r="F438" s="214">
        <v>9</v>
      </c>
      <c r="G438" s="207"/>
      <c r="H438" s="213"/>
      <c r="I438" s="213"/>
      <c r="J438" s="213"/>
      <c r="K438" s="213"/>
      <c r="L438" s="213"/>
      <c r="M438" s="213"/>
      <c r="N438" s="213"/>
      <c r="O438" s="213"/>
      <c r="P438" s="213"/>
      <c r="Q438" s="213"/>
      <c r="R438" s="213"/>
      <c r="S438" s="213"/>
      <c r="T438" s="270"/>
    </row>
    <row r="439" spans="1:20" ht="14.25" customHeight="1" x14ac:dyDescent="0.2">
      <c r="A439" s="161"/>
      <c r="B439" s="271">
        <f t="shared" si="19"/>
        <v>46077</v>
      </c>
      <c r="C439" s="205">
        <f t="shared" si="20"/>
        <v>46077</v>
      </c>
      <c r="D439" s="205"/>
      <c r="E439" s="223">
        <v>46077</v>
      </c>
      <c r="F439" s="214"/>
      <c r="G439" s="207"/>
      <c r="H439" s="207"/>
      <c r="I439" s="207"/>
      <c r="J439" s="207"/>
      <c r="K439" s="207"/>
      <c r="L439" s="207"/>
      <c r="M439" s="207"/>
      <c r="N439" s="207"/>
      <c r="O439" s="207"/>
      <c r="P439" s="207"/>
      <c r="Q439" s="207"/>
      <c r="R439" s="207"/>
      <c r="S439" s="207"/>
      <c r="T439" s="272"/>
    </row>
    <row r="440" spans="1:20" ht="14.25" customHeight="1" x14ac:dyDescent="0.2">
      <c r="A440" s="161"/>
      <c r="B440" s="271">
        <f t="shared" si="19"/>
        <v>46078</v>
      </c>
      <c r="C440" s="205">
        <f t="shared" si="20"/>
        <v>46078</v>
      </c>
      <c r="D440" s="205"/>
      <c r="E440" s="223">
        <v>46078</v>
      </c>
      <c r="F440" s="214"/>
      <c r="G440" s="207"/>
      <c r="H440" s="207"/>
      <c r="I440" s="207"/>
      <c r="J440" s="207"/>
      <c r="K440" s="207"/>
      <c r="L440" s="207"/>
      <c r="M440" s="207"/>
      <c r="N440" s="207"/>
      <c r="O440" s="207"/>
      <c r="P440" s="207"/>
      <c r="Q440" s="207"/>
      <c r="R440" s="207"/>
      <c r="S440" s="207"/>
      <c r="T440" s="272"/>
    </row>
    <row r="441" spans="1:20" ht="14.25" customHeight="1" x14ac:dyDescent="0.2">
      <c r="A441" s="161"/>
      <c r="B441" s="271">
        <f t="shared" si="19"/>
        <v>46079</v>
      </c>
      <c r="C441" s="205">
        <f t="shared" si="20"/>
        <v>46079</v>
      </c>
      <c r="D441" s="205"/>
      <c r="E441" s="223">
        <v>46079</v>
      </c>
      <c r="F441" s="214"/>
      <c r="G441" s="207"/>
      <c r="H441" s="207"/>
      <c r="I441" s="207"/>
      <c r="J441" s="207"/>
      <c r="K441" s="207"/>
      <c r="L441" s="207"/>
      <c r="M441" s="207"/>
      <c r="N441" s="207"/>
      <c r="O441" s="207"/>
      <c r="P441" s="207"/>
      <c r="Q441" s="207"/>
      <c r="R441" s="207"/>
      <c r="S441" s="207"/>
      <c r="T441" s="272"/>
    </row>
    <row r="442" spans="1:20" ht="14.25" customHeight="1" x14ac:dyDescent="0.2">
      <c r="A442" s="161"/>
      <c r="B442" s="271">
        <f t="shared" si="19"/>
        <v>46080</v>
      </c>
      <c r="C442" s="205">
        <f t="shared" si="20"/>
        <v>46080</v>
      </c>
      <c r="D442" s="205"/>
      <c r="E442" s="223">
        <v>46080</v>
      </c>
      <c r="F442" s="214"/>
      <c r="G442" s="207"/>
      <c r="H442" s="207"/>
      <c r="I442" s="207"/>
      <c r="J442" s="207"/>
      <c r="K442" s="207"/>
      <c r="L442" s="207"/>
      <c r="M442" s="207"/>
      <c r="N442" s="207"/>
      <c r="O442" s="207"/>
      <c r="P442" s="207"/>
      <c r="Q442" s="207"/>
      <c r="R442" s="207"/>
      <c r="S442" s="207"/>
      <c r="T442" s="272"/>
    </row>
    <row r="443" spans="1:20" ht="14.25" customHeight="1" x14ac:dyDescent="0.2">
      <c r="A443" s="161"/>
      <c r="B443" s="271">
        <f t="shared" si="19"/>
        <v>46081</v>
      </c>
      <c r="C443" s="205">
        <f t="shared" si="20"/>
        <v>46081</v>
      </c>
      <c r="D443" s="205"/>
      <c r="E443" s="223">
        <v>46081</v>
      </c>
      <c r="F443" s="214"/>
      <c r="G443" s="207"/>
      <c r="H443" s="207"/>
      <c r="I443" s="207"/>
      <c r="J443" s="207"/>
      <c r="K443" s="207"/>
      <c r="L443" s="207"/>
      <c r="M443" s="207"/>
      <c r="N443" s="207"/>
      <c r="O443" s="207"/>
      <c r="P443" s="207"/>
      <c r="Q443" s="207"/>
      <c r="R443" s="207"/>
      <c r="S443" s="207"/>
      <c r="T443" s="272"/>
    </row>
    <row r="444" spans="1:20" ht="20.25" customHeight="1" x14ac:dyDescent="0.35">
      <c r="A444" s="161"/>
      <c r="B444" s="280"/>
      <c r="C444" s="217"/>
      <c r="D444" s="217"/>
      <c r="E444" s="218"/>
      <c r="F444" s="219"/>
      <c r="G444" s="220" t="s">
        <v>204</v>
      </c>
      <c r="H444" s="220"/>
      <c r="I444" s="220"/>
      <c r="J444" s="220"/>
      <c r="K444" s="220"/>
      <c r="L444" s="220"/>
      <c r="M444" s="220"/>
      <c r="N444" s="220"/>
      <c r="O444" s="220"/>
      <c r="P444" s="220"/>
      <c r="Q444" s="220"/>
      <c r="R444" s="220"/>
      <c r="S444" s="220"/>
      <c r="T444" s="281"/>
    </row>
    <row r="445" spans="1:20" ht="14.25" customHeight="1" x14ac:dyDescent="0.2">
      <c r="A445" s="161"/>
      <c r="B445" s="267">
        <f t="shared" si="19"/>
        <v>46082</v>
      </c>
      <c r="C445" s="208">
        <f t="shared" ref="C445:C475" si="21">E445</f>
        <v>46082</v>
      </c>
      <c r="D445" s="208"/>
      <c r="E445" s="209">
        <v>46082</v>
      </c>
      <c r="F445" s="315"/>
      <c r="G445" s="211"/>
      <c r="H445" s="274"/>
      <c r="I445" s="274"/>
      <c r="J445" s="274"/>
      <c r="K445" s="274"/>
      <c r="L445" s="274"/>
      <c r="M445" s="274"/>
      <c r="N445" s="274"/>
      <c r="O445" s="274"/>
      <c r="P445" s="274"/>
      <c r="Q445" s="274"/>
      <c r="R445" s="274"/>
      <c r="S445" s="274"/>
      <c r="T445" s="275"/>
    </row>
    <row r="446" spans="1:20" ht="14.25" customHeight="1" x14ac:dyDescent="0.2">
      <c r="A446" s="161"/>
      <c r="B446" s="271">
        <f t="shared" si="19"/>
        <v>46083</v>
      </c>
      <c r="C446" s="205">
        <f t="shared" si="21"/>
        <v>46083</v>
      </c>
      <c r="D446" s="205"/>
      <c r="E446" s="223">
        <v>46083</v>
      </c>
      <c r="F446" s="221">
        <v>10</v>
      </c>
      <c r="G446" s="207"/>
      <c r="H446" s="207"/>
      <c r="I446" s="207"/>
      <c r="J446" s="207"/>
      <c r="K446" s="207"/>
      <c r="L446" s="207"/>
      <c r="M446" s="207"/>
      <c r="N446" s="207"/>
      <c r="O446" s="207"/>
      <c r="P446" s="207"/>
      <c r="Q446" s="207"/>
      <c r="R446" s="207"/>
      <c r="S446" s="207"/>
      <c r="T446" s="270"/>
    </row>
    <row r="447" spans="1:20" ht="14.25" customHeight="1" x14ac:dyDescent="0.2">
      <c r="A447" s="161"/>
      <c r="B447" s="271">
        <f t="shared" si="19"/>
        <v>46084</v>
      </c>
      <c r="C447" s="205">
        <f t="shared" si="21"/>
        <v>46084</v>
      </c>
      <c r="D447" s="205"/>
      <c r="E447" s="223">
        <v>46084</v>
      </c>
      <c r="F447" s="221"/>
      <c r="G447" s="207"/>
      <c r="H447" s="207"/>
      <c r="I447" s="207"/>
      <c r="J447" s="207"/>
      <c r="K447" s="207"/>
      <c r="L447" s="207"/>
      <c r="M447" s="207"/>
      <c r="N447" s="207"/>
      <c r="O447" s="207"/>
      <c r="P447" s="207"/>
      <c r="Q447" s="207"/>
      <c r="R447" s="207"/>
      <c r="S447" s="207"/>
      <c r="T447" s="272"/>
    </row>
    <row r="448" spans="1:20" ht="14.25" customHeight="1" x14ac:dyDescent="0.2">
      <c r="A448" s="161"/>
      <c r="B448" s="271">
        <f t="shared" si="19"/>
        <v>46085</v>
      </c>
      <c r="C448" s="205">
        <f t="shared" si="21"/>
        <v>46085</v>
      </c>
      <c r="D448" s="205"/>
      <c r="E448" s="223">
        <v>46085</v>
      </c>
      <c r="F448" s="222"/>
      <c r="G448" s="207"/>
      <c r="H448" s="207"/>
      <c r="I448" s="207"/>
      <c r="J448" s="207"/>
      <c r="K448" s="207"/>
      <c r="L448" s="207"/>
      <c r="M448" s="207"/>
      <c r="N448" s="207"/>
      <c r="O448" s="207"/>
      <c r="P448" s="207"/>
      <c r="Q448" s="207"/>
      <c r="R448" s="207"/>
      <c r="S448" s="207"/>
      <c r="T448" s="272"/>
    </row>
    <row r="449" spans="1:20" ht="14.25" customHeight="1" x14ac:dyDescent="0.2">
      <c r="A449" s="161"/>
      <c r="B449" s="271">
        <f t="shared" si="19"/>
        <v>46086</v>
      </c>
      <c r="C449" s="205">
        <f t="shared" si="21"/>
        <v>46086</v>
      </c>
      <c r="D449" s="205"/>
      <c r="E449" s="223">
        <v>46086</v>
      </c>
      <c r="F449" s="221"/>
      <c r="G449" s="207"/>
      <c r="H449" s="207"/>
      <c r="I449" s="207"/>
      <c r="J449" s="207"/>
      <c r="K449" s="207"/>
      <c r="L449" s="207"/>
      <c r="M449" s="207"/>
      <c r="N449" s="207"/>
      <c r="O449" s="207"/>
      <c r="P449" s="207"/>
      <c r="Q449" s="207"/>
      <c r="R449" s="207"/>
      <c r="S449" s="207"/>
      <c r="T449" s="272"/>
    </row>
    <row r="450" spans="1:20" ht="14.25" customHeight="1" x14ac:dyDescent="0.2">
      <c r="A450" s="161"/>
      <c r="B450" s="271">
        <f t="shared" si="19"/>
        <v>46087</v>
      </c>
      <c r="C450" s="205">
        <f t="shared" si="21"/>
        <v>46087</v>
      </c>
      <c r="D450" s="205"/>
      <c r="E450" s="223">
        <v>46087</v>
      </c>
      <c r="F450" s="221"/>
      <c r="G450" s="207"/>
      <c r="H450" s="207"/>
      <c r="I450" s="207"/>
      <c r="J450" s="207"/>
      <c r="K450" s="207"/>
      <c r="L450" s="207"/>
      <c r="M450" s="207"/>
      <c r="N450" s="207"/>
      <c r="O450" s="207"/>
      <c r="P450" s="207"/>
      <c r="Q450" s="207"/>
      <c r="R450" s="207"/>
      <c r="S450" s="207"/>
      <c r="T450" s="272"/>
    </row>
    <row r="451" spans="1:20" ht="14.25" customHeight="1" x14ac:dyDescent="0.2">
      <c r="A451" s="161"/>
      <c r="B451" s="271">
        <f t="shared" si="19"/>
        <v>46088</v>
      </c>
      <c r="C451" s="205">
        <f t="shared" si="21"/>
        <v>46088</v>
      </c>
      <c r="D451" s="205"/>
      <c r="E451" s="223">
        <v>46088</v>
      </c>
      <c r="F451" s="214"/>
      <c r="G451" s="207"/>
      <c r="H451" s="207"/>
      <c r="I451" s="207"/>
      <c r="J451" s="207"/>
      <c r="K451" s="207"/>
      <c r="L451" s="207"/>
      <c r="M451" s="207"/>
      <c r="N451" s="207"/>
      <c r="O451" s="207"/>
      <c r="P451" s="207"/>
      <c r="Q451" s="207"/>
      <c r="R451" s="207"/>
      <c r="S451" s="207"/>
      <c r="T451" s="272"/>
    </row>
    <row r="452" spans="1:20" ht="14.25" customHeight="1" x14ac:dyDescent="0.2">
      <c r="A452" s="161"/>
      <c r="B452" s="267">
        <f t="shared" si="19"/>
        <v>46089</v>
      </c>
      <c r="C452" s="208">
        <f t="shared" si="21"/>
        <v>46089</v>
      </c>
      <c r="D452" s="208"/>
      <c r="E452" s="209">
        <v>46089</v>
      </c>
      <c r="F452" s="245"/>
      <c r="G452" s="211" t="s">
        <v>164</v>
      </c>
      <c r="H452" s="274"/>
      <c r="I452" s="274"/>
      <c r="J452" s="274"/>
      <c r="K452" s="274"/>
      <c r="L452" s="274"/>
      <c r="M452" s="274"/>
      <c r="N452" s="274"/>
      <c r="O452" s="274"/>
      <c r="P452" s="274"/>
      <c r="Q452" s="274"/>
      <c r="R452" s="274"/>
      <c r="S452" s="274"/>
      <c r="T452" s="275"/>
    </row>
    <row r="453" spans="1:20" ht="14.25" customHeight="1" x14ac:dyDescent="0.2">
      <c r="A453" s="161"/>
      <c r="B453" s="271">
        <f t="shared" si="19"/>
        <v>46090</v>
      </c>
      <c r="C453" s="205">
        <f t="shared" si="21"/>
        <v>46090</v>
      </c>
      <c r="D453" s="205"/>
      <c r="E453" s="223">
        <v>46090</v>
      </c>
      <c r="F453" s="221">
        <v>11</v>
      </c>
      <c r="G453" s="207"/>
      <c r="H453" s="213"/>
      <c r="I453" s="213"/>
      <c r="J453" s="213"/>
      <c r="K453" s="213"/>
      <c r="L453" s="213"/>
      <c r="M453" s="213"/>
      <c r="N453" s="213"/>
      <c r="O453" s="213"/>
      <c r="P453" s="213"/>
      <c r="Q453" s="213"/>
      <c r="R453" s="213"/>
      <c r="S453" s="213"/>
      <c r="T453" s="270"/>
    </row>
    <row r="454" spans="1:20" ht="14.25" customHeight="1" x14ac:dyDescent="0.2">
      <c r="A454" s="161"/>
      <c r="B454" s="271">
        <f t="shared" si="19"/>
        <v>46091</v>
      </c>
      <c r="C454" s="205">
        <f t="shared" si="21"/>
        <v>46091</v>
      </c>
      <c r="D454" s="205"/>
      <c r="E454" s="223">
        <v>46091</v>
      </c>
      <c r="F454" s="221"/>
      <c r="G454" s="207"/>
      <c r="H454" s="207"/>
      <c r="I454" s="207"/>
      <c r="J454" s="207"/>
      <c r="K454" s="207"/>
      <c r="L454" s="207"/>
      <c r="M454" s="207"/>
      <c r="N454" s="207"/>
      <c r="O454" s="207"/>
      <c r="P454" s="207"/>
      <c r="Q454" s="207"/>
      <c r="R454" s="207"/>
      <c r="S454" s="207"/>
      <c r="T454" s="272"/>
    </row>
    <row r="455" spans="1:20" ht="14.25" customHeight="1" x14ac:dyDescent="0.2">
      <c r="A455" s="161"/>
      <c r="B455" s="271">
        <f t="shared" si="19"/>
        <v>46092</v>
      </c>
      <c r="C455" s="205">
        <f t="shared" si="21"/>
        <v>46092</v>
      </c>
      <c r="D455" s="205"/>
      <c r="E455" s="223">
        <v>46092</v>
      </c>
      <c r="F455" s="222"/>
      <c r="G455" s="207"/>
      <c r="H455" s="207"/>
      <c r="I455" s="207"/>
      <c r="J455" s="207"/>
      <c r="K455" s="207"/>
      <c r="L455" s="207"/>
      <c r="M455" s="207"/>
      <c r="N455" s="207"/>
      <c r="O455" s="207"/>
      <c r="P455" s="207"/>
      <c r="Q455" s="207"/>
      <c r="R455" s="207"/>
      <c r="S455" s="207"/>
      <c r="T455" s="272"/>
    </row>
    <row r="456" spans="1:20" ht="14.25" customHeight="1" x14ac:dyDescent="0.2">
      <c r="A456" s="161"/>
      <c r="B456" s="271">
        <f t="shared" si="19"/>
        <v>46093</v>
      </c>
      <c r="C456" s="205">
        <f t="shared" si="21"/>
        <v>46093</v>
      </c>
      <c r="D456" s="205"/>
      <c r="E456" s="223">
        <v>46093</v>
      </c>
      <c r="F456" s="221"/>
      <c r="G456" s="207"/>
      <c r="H456" s="207"/>
      <c r="I456" s="207"/>
      <c r="J456" s="207"/>
      <c r="K456" s="207"/>
      <c r="L456" s="207"/>
      <c r="M456" s="207"/>
      <c r="N456" s="207"/>
      <c r="O456" s="207"/>
      <c r="P456" s="207"/>
      <c r="Q456" s="207"/>
      <c r="R456" s="207"/>
      <c r="S456" s="207"/>
      <c r="T456" s="272"/>
    </row>
    <row r="457" spans="1:20" ht="14.25" customHeight="1" x14ac:dyDescent="0.2">
      <c r="A457" s="161"/>
      <c r="B457" s="271">
        <f t="shared" ref="B457:B520" si="22">C457</f>
        <v>46094</v>
      </c>
      <c r="C457" s="205">
        <f t="shared" si="21"/>
        <v>46094</v>
      </c>
      <c r="D457" s="205"/>
      <c r="E457" s="223">
        <v>46094</v>
      </c>
      <c r="F457" s="221"/>
      <c r="G457" s="207"/>
      <c r="H457" s="207"/>
      <c r="I457" s="207"/>
      <c r="J457" s="207"/>
      <c r="K457" s="207"/>
      <c r="L457" s="207"/>
      <c r="M457" s="207"/>
      <c r="N457" s="207"/>
      <c r="O457" s="207"/>
      <c r="P457" s="207"/>
      <c r="Q457" s="207"/>
      <c r="R457" s="207"/>
      <c r="S457" s="207"/>
      <c r="T457" s="272"/>
    </row>
    <row r="458" spans="1:20" ht="14.25" customHeight="1" x14ac:dyDescent="0.2">
      <c r="A458" s="161"/>
      <c r="B458" s="271">
        <f t="shared" si="22"/>
        <v>46095</v>
      </c>
      <c r="C458" s="205">
        <f t="shared" si="21"/>
        <v>46095</v>
      </c>
      <c r="D458" s="205"/>
      <c r="E458" s="223">
        <v>46095</v>
      </c>
      <c r="F458" s="222"/>
      <c r="G458" s="207"/>
      <c r="H458" s="207"/>
      <c r="I458" s="207"/>
      <c r="J458" s="207"/>
      <c r="K458" s="207"/>
      <c r="L458" s="207"/>
      <c r="M458" s="207"/>
      <c r="N458" s="207"/>
      <c r="O458" s="207"/>
      <c r="P458" s="207"/>
      <c r="Q458" s="207"/>
      <c r="R458" s="207"/>
      <c r="S458" s="207"/>
      <c r="T458" s="272"/>
    </row>
    <row r="459" spans="1:20" ht="14.25" customHeight="1" x14ac:dyDescent="0.2">
      <c r="A459" s="161"/>
      <c r="B459" s="267">
        <f t="shared" si="22"/>
        <v>46096</v>
      </c>
      <c r="C459" s="208">
        <f t="shared" si="21"/>
        <v>46096</v>
      </c>
      <c r="D459" s="208"/>
      <c r="E459" s="209">
        <v>46096</v>
      </c>
      <c r="F459" s="245"/>
      <c r="G459" s="211"/>
      <c r="H459" s="274"/>
      <c r="I459" s="274"/>
      <c r="J459" s="274"/>
      <c r="K459" s="274"/>
      <c r="L459" s="274"/>
      <c r="M459" s="274"/>
      <c r="N459" s="274"/>
      <c r="O459" s="274"/>
      <c r="P459" s="274"/>
      <c r="Q459" s="274"/>
      <c r="R459" s="274"/>
      <c r="S459" s="274"/>
      <c r="T459" s="275"/>
    </row>
    <row r="460" spans="1:20" ht="14.25" customHeight="1" x14ac:dyDescent="0.2">
      <c r="A460" s="161"/>
      <c r="B460" s="271">
        <f t="shared" si="22"/>
        <v>46097</v>
      </c>
      <c r="C460" s="205">
        <f t="shared" si="21"/>
        <v>46097</v>
      </c>
      <c r="D460" s="205"/>
      <c r="E460" s="223">
        <v>46097</v>
      </c>
      <c r="F460" s="221">
        <v>12</v>
      </c>
      <c r="G460" s="207"/>
      <c r="H460" s="213"/>
      <c r="I460" s="213"/>
      <c r="J460" s="213"/>
      <c r="K460" s="213"/>
      <c r="L460" s="213"/>
      <c r="M460" s="213"/>
      <c r="N460" s="213"/>
      <c r="O460" s="213"/>
      <c r="P460" s="213"/>
      <c r="Q460" s="213"/>
      <c r="R460" s="213"/>
      <c r="S460" s="213"/>
      <c r="T460" s="270"/>
    </row>
    <row r="461" spans="1:20" ht="14.25" customHeight="1" x14ac:dyDescent="0.2">
      <c r="A461" s="161"/>
      <c r="B461" s="271">
        <f t="shared" si="22"/>
        <v>46098</v>
      </c>
      <c r="C461" s="205">
        <f t="shared" si="21"/>
        <v>46098</v>
      </c>
      <c r="D461" s="205"/>
      <c r="E461" s="223">
        <v>46098</v>
      </c>
      <c r="F461" s="221"/>
      <c r="G461" s="207"/>
      <c r="H461" s="207"/>
      <c r="I461" s="207"/>
      <c r="J461" s="207"/>
      <c r="K461" s="207"/>
      <c r="L461" s="207"/>
      <c r="M461" s="207"/>
      <c r="N461" s="207"/>
      <c r="O461" s="207"/>
      <c r="P461" s="207"/>
      <c r="Q461" s="207"/>
      <c r="R461" s="207"/>
      <c r="S461" s="207"/>
      <c r="T461" s="272"/>
    </row>
    <row r="462" spans="1:20" ht="14.25" customHeight="1" x14ac:dyDescent="0.2">
      <c r="A462" s="161"/>
      <c r="B462" s="271">
        <f t="shared" si="22"/>
        <v>46099</v>
      </c>
      <c r="C462" s="205">
        <f t="shared" si="21"/>
        <v>46099</v>
      </c>
      <c r="D462" s="205"/>
      <c r="E462" s="223">
        <v>46099</v>
      </c>
      <c r="F462" s="222"/>
      <c r="G462" s="207"/>
      <c r="H462" s="207"/>
      <c r="I462" s="207"/>
      <c r="J462" s="207"/>
      <c r="K462" s="207"/>
      <c r="L462" s="207"/>
      <c r="M462" s="207"/>
      <c r="N462" s="207"/>
      <c r="O462" s="207"/>
      <c r="P462" s="207"/>
      <c r="Q462" s="207"/>
      <c r="R462" s="207"/>
      <c r="S462" s="207"/>
      <c r="T462" s="272"/>
    </row>
    <row r="463" spans="1:20" ht="14.25" customHeight="1" x14ac:dyDescent="0.2">
      <c r="A463" s="161"/>
      <c r="B463" s="271">
        <f t="shared" si="22"/>
        <v>46100</v>
      </c>
      <c r="C463" s="205">
        <f t="shared" si="21"/>
        <v>46100</v>
      </c>
      <c r="D463" s="205"/>
      <c r="E463" s="223">
        <v>46100</v>
      </c>
      <c r="F463" s="214"/>
      <c r="G463" s="207"/>
      <c r="H463" s="207"/>
      <c r="I463" s="207"/>
      <c r="J463" s="207"/>
      <c r="K463" s="207"/>
      <c r="L463" s="207"/>
      <c r="M463" s="207"/>
      <c r="N463" s="207"/>
      <c r="O463" s="207"/>
      <c r="P463" s="207"/>
      <c r="Q463" s="207"/>
      <c r="R463" s="207"/>
      <c r="S463" s="207"/>
      <c r="T463" s="272"/>
    </row>
    <row r="464" spans="1:20" ht="14.25" customHeight="1" x14ac:dyDescent="0.2">
      <c r="A464" s="161"/>
      <c r="B464" s="271">
        <f t="shared" si="22"/>
        <v>46101</v>
      </c>
      <c r="C464" s="205">
        <f t="shared" si="21"/>
        <v>46101</v>
      </c>
      <c r="D464" s="205"/>
      <c r="E464" s="223">
        <v>46101</v>
      </c>
      <c r="F464" s="214"/>
      <c r="G464" s="207" t="s">
        <v>83</v>
      </c>
      <c r="H464" s="207"/>
      <c r="I464" s="207"/>
      <c r="J464" s="207"/>
      <c r="K464" s="207"/>
      <c r="L464" s="207"/>
      <c r="M464" s="207"/>
      <c r="N464" s="207"/>
      <c r="O464" s="207"/>
      <c r="P464" s="207"/>
      <c r="Q464" s="207"/>
      <c r="R464" s="207"/>
      <c r="S464" s="207"/>
      <c r="T464" s="272"/>
    </row>
    <row r="465" spans="1:20" ht="14.25" customHeight="1" x14ac:dyDescent="0.2">
      <c r="A465" s="161"/>
      <c r="B465" s="271">
        <f t="shared" si="22"/>
        <v>46102</v>
      </c>
      <c r="C465" s="205">
        <f t="shared" si="21"/>
        <v>46102</v>
      </c>
      <c r="D465" s="205"/>
      <c r="E465" s="223">
        <v>46102</v>
      </c>
      <c r="F465" s="221"/>
      <c r="G465" s="207"/>
      <c r="H465" s="207"/>
      <c r="I465" s="207"/>
      <c r="J465" s="207"/>
      <c r="K465" s="207"/>
      <c r="L465" s="207"/>
      <c r="M465" s="207"/>
      <c r="N465" s="207"/>
      <c r="O465" s="207"/>
      <c r="P465" s="207"/>
      <c r="Q465" s="207"/>
      <c r="R465" s="207"/>
      <c r="S465" s="207"/>
      <c r="T465" s="272"/>
    </row>
    <row r="466" spans="1:20" ht="14.25" customHeight="1" x14ac:dyDescent="0.2">
      <c r="A466" s="161"/>
      <c r="B466" s="267">
        <f t="shared" si="22"/>
        <v>46103</v>
      </c>
      <c r="C466" s="208">
        <f t="shared" si="21"/>
        <v>46103</v>
      </c>
      <c r="D466" s="208"/>
      <c r="E466" s="209">
        <v>46103</v>
      </c>
      <c r="F466" s="245"/>
      <c r="G466" s="211"/>
      <c r="H466" s="274"/>
      <c r="I466" s="274"/>
      <c r="J466" s="274"/>
      <c r="K466" s="274"/>
      <c r="L466" s="274"/>
      <c r="M466" s="274"/>
      <c r="N466" s="274"/>
      <c r="O466" s="274"/>
      <c r="P466" s="274"/>
      <c r="Q466" s="274"/>
      <c r="R466" s="274"/>
      <c r="S466" s="274"/>
      <c r="T466" s="275"/>
    </row>
    <row r="467" spans="1:20" ht="14.25" customHeight="1" x14ac:dyDescent="0.2">
      <c r="A467" s="161"/>
      <c r="B467" s="271">
        <f t="shared" si="22"/>
        <v>46104</v>
      </c>
      <c r="C467" s="205">
        <f t="shared" si="21"/>
        <v>46104</v>
      </c>
      <c r="D467" s="205"/>
      <c r="E467" s="223">
        <v>46104</v>
      </c>
      <c r="F467" s="214">
        <v>13</v>
      </c>
      <c r="G467" s="207"/>
      <c r="H467" s="213"/>
      <c r="I467" s="213"/>
      <c r="J467" s="213"/>
      <c r="K467" s="213"/>
      <c r="L467" s="213"/>
      <c r="M467" s="213"/>
      <c r="N467" s="213"/>
      <c r="O467" s="213"/>
      <c r="P467" s="213"/>
      <c r="Q467" s="213"/>
      <c r="R467" s="213"/>
      <c r="S467" s="213"/>
      <c r="T467" s="270"/>
    </row>
    <row r="468" spans="1:20" ht="14.25" customHeight="1" x14ac:dyDescent="0.2">
      <c r="A468" s="161"/>
      <c r="B468" s="271">
        <f t="shared" si="22"/>
        <v>46105</v>
      </c>
      <c r="C468" s="205">
        <f t="shared" si="21"/>
        <v>46105</v>
      </c>
      <c r="D468" s="205"/>
      <c r="E468" s="223">
        <v>46105</v>
      </c>
      <c r="F468" s="214"/>
      <c r="G468" s="207"/>
      <c r="H468" s="207"/>
      <c r="I468" s="207"/>
      <c r="J468" s="207"/>
      <c r="K468" s="207"/>
      <c r="L468" s="207"/>
      <c r="M468" s="207"/>
      <c r="N468" s="207"/>
      <c r="O468" s="207"/>
      <c r="P468" s="207"/>
      <c r="Q468" s="207"/>
      <c r="R468" s="207"/>
      <c r="S468" s="207"/>
      <c r="T468" s="272"/>
    </row>
    <row r="469" spans="1:20" ht="14.25" customHeight="1" x14ac:dyDescent="0.2">
      <c r="A469" s="161"/>
      <c r="B469" s="271">
        <f t="shared" si="22"/>
        <v>46106</v>
      </c>
      <c r="C469" s="205">
        <f t="shared" si="21"/>
        <v>46106</v>
      </c>
      <c r="D469" s="205"/>
      <c r="E469" s="223">
        <v>46106</v>
      </c>
      <c r="F469" s="206"/>
      <c r="G469" s="207"/>
      <c r="H469" s="207"/>
      <c r="I469" s="207"/>
      <c r="J469" s="207"/>
      <c r="K469" s="207"/>
      <c r="L469" s="207"/>
      <c r="M469" s="207"/>
      <c r="N469" s="207"/>
      <c r="O469" s="207"/>
      <c r="P469" s="207"/>
      <c r="Q469" s="207"/>
      <c r="R469" s="207"/>
      <c r="S469" s="207"/>
      <c r="T469" s="272"/>
    </row>
    <row r="470" spans="1:20" ht="14.25" customHeight="1" x14ac:dyDescent="0.2">
      <c r="A470" s="161"/>
      <c r="B470" s="271">
        <f t="shared" si="22"/>
        <v>46107</v>
      </c>
      <c r="C470" s="205">
        <f t="shared" si="21"/>
        <v>46107</v>
      </c>
      <c r="D470" s="205"/>
      <c r="E470" s="223">
        <v>46107</v>
      </c>
      <c r="F470" s="214"/>
      <c r="G470" s="207"/>
      <c r="H470" s="207"/>
      <c r="I470" s="207"/>
      <c r="J470" s="207"/>
      <c r="K470" s="207"/>
      <c r="L470" s="207"/>
      <c r="M470" s="207"/>
      <c r="N470" s="207"/>
      <c r="O470" s="207"/>
      <c r="P470" s="207"/>
      <c r="Q470" s="207"/>
      <c r="R470" s="207"/>
      <c r="S470" s="207"/>
      <c r="T470" s="272"/>
    </row>
    <row r="471" spans="1:20" ht="14.25" customHeight="1" x14ac:dyDescent="0.2">
      <c r="A471" s="161"/>
      <c r="B471" s="271">
        <f t="shared" si="22"/>
        <v>46108</v>
      </c>
      <c r="C471" s="205">
        <f t="shared" si="21"/>
        <v>46108</v>
      </c>
      <c r="D471" s="205"/>
      <c r="E471" s="223">
        <v>46108</v>
      </c>
      <c r="F471" s="214"/>
      <c r="G471" s="207"/>
      <c r="H471" s="207"/>
      <c r="I471" s="207"/>
      <c r="J471" s="207"/>
      <c r="K471" s="207"/>
      <c r="L471" s="207"/>
      <c r="M471" s="207"/>
      <c r="N471" s="207"/>
      <c r="O471" s="207"/>
      <c r="P471" s="207"/>
      <c r="Q471" s="207"/>
      <c r="R471" s="207"/>
      <c r="S471" s="207"/>
      <c r="T471" s="272"/>
    </row>
    <row r="472" spans="1:20" ht="14.25" customHeight="1" x14ac:dyDescent="0.2">
      <c r="A472" s="161"/>
      <c r="B472" s="271">
        <f t="shared" si="22"/>
        <v>46109</v>
      </c>
      <c r="C472" s="205">
        <f t="shared" si="21"/>
        <v>46109</v>
      </c>
      <c r="D472" s="205"/>
      <c r="E472" s="223">
        <v>46109</v>
      </c>
      <c r="F472" s="214"/>
      <c r="G472" s="207"/>
      <c r="H472" s="207"/>
      <c r="I472" s="207"/>
      <c r="J472" s="207"/>
      <c r="K472" s="207"/>
      <c r="L472" s="207"/>
      <c r="M472" s="207"/>
      <c r="N472" s="207"/>
      <c r="O472" s="207"/>
      <c r="P472" s="207"/>
      <c r="Q472" s="207"/>
      <c r="R472" s="207"/>
      <c r="S472" s="207"/>
      <c r="T472" s="272"/>
    </row>
    <row r="473" spans="1:20" ht="14.25" customHeight="1" x14ac:dyDescent="0.2">
      <c r="A473" s="161"/>
      <c r="B473" s="267">
        <f t="shared" si="22"/>
        <v>46110</v>
      </c>
      <c r="C473" s="208">
        <f t="shared" si="21"/>
        <v>46110</v>
      </c>
      <c r="D473" s="208"/>
      <c r="E473" s="209">
        <v>46110</v>
      </c>
      <c r="F473" s="250"/>
      <c r="G473" s="211"/>
      <c r="H473" s="211"/>
      <c r="I473" s="211"/>
      <c r="J473" s="211"/>
      <c r="K473" s="211"/>
      <c r="L473" s="211"/>
      <c r="M473" s="211"/>
      <c r="N473" s="211"/>
      <c r="O473" s="211"/>
      <c r="P473" s="211"/>
      <c r="Q473" s="211"/>
      <c r="R473" s="211"/>
      <c r="S473" s="211"/>
      <c r="T473" s="284"/>
    </row>
    <row r="474" spans="1:20" ht="14.25" customHeight="1" x14ac:dyDescent="0.2">
      <c r="A474" s="161"/>
      <c r="B474" s="268">
        <f t="shared" si="22"/>
        <v>46111</v>
      </c>
      <c r="C474" s="260">
        <f t="shared" si="21"/>
        <v>46111</v>
      </c>
      <c r="D474" s="260"/>
      <c r="E474" s="269">
        <v>46111</v>
      </c>
      <c r="F474" s="232">
        <v>14</v>
      </c>
      <c r="G474" s="213"/>
      <c r="H474" s="213"/>
      <c r="I474" s="213"/>
      <c r="J474" s="213"/>
      <c r="K474" s="213"/>
      <c r="L474" s="213"/>
      <c r="M474" s="213"/>
      <c r="N474" s="213"/>
      <c r="O474" s="213"/>
      <c r="P474" s="213"/>
      <c r="Q474" s="213"/>
      <c r="R474" s="213"/>
      <c r="S474" s="213"/>
      <c r="T474" s="270"/>
    </row>
    <row r="475" spans="1:20" ht="14.25" customHeight="1" x14ac:dyDescent="0.2">
      <c r="A475" s="161"/>
      <c r="B475" s="271">
        <f t="shared" si="22"/>
        <v>46112</v>
      </c>
      <c r="C475" s="205">
        <f t="shared" si="21"/>
        <v>46112</v>
      </c>
      <c r="D475" s="205"/>
      <c r="E475" s="223">
        <v>46112</v>
      </c>
      <c r="F475" s="214"/>
      <c r="G475" s="207"/>
      <c r="H475" s="207"/>
      <c r="I475" s="207"/>
      <c r="J475" s="207"/>
      <c r="K475" s="207"/>
      <c r="L475" s="207"/>
      <c r="M475" s="207"/>
      <c r="N475" s="207"/>
      <c r="O475" s="207"/>
      <c r="P475" s="207"/>
      <c r="Q475" s="207"/>
      <c r="R475" s="207"/>
      <c r="S475" s="207"/>
      <c r="T475" s="272"/>
    </row>
    <row r="476" spans="1:20" ht="20.25" customHeight="1" x14ac:dyDescent="0.35">
      <c r="A476" s="161"/>
      <c r="B476" s="282"/>
      <c r="C476" s="224"/>
      <c r="D476" s="224"/>
      <c r="E476" s="225"/>
      <c r="F476" s="226"/>
      <c r="G476" s="227" t="s">
        <v>205</v>
      </c>
      <c r="H476" s="227"/>
      <c r="I476" s="227"/>
      <c r="J476" s="227"/>
      <c r="K476" s="227"/>
      <c r="L476" s="227"/>
      <c r="M476" s="227"/>
      <c r="N476" s="227"/>
      <c r="O476" s="227"/>
      <c r="P476" s="227"/>
      <c r="Q476" s="227"/>
      <c r="R476" s="227"/>
      <c r="S476" s="227"/>
      <c r="T476" s="283"/>
    </row>
    <row r="477" spans="1:20" ht="14.25" customHeight="1" x14ac:dyDescent="0.2">
      <c r="A477" s="161"/>
      <c r="B477" s="271">
        <f t="shared" si="22"/>
        <v>46113</v>
      </c>
      <c r="C477" s="260">
        <f t="shared" ref="C477:C506" si="23">E477</f>
        <v>46113</v>
      </c>
      <c r="D477" s="260"/>
      <c r="E477" s="269">
        <v>46113</v>
      </c>
      <c r="F477" s="212"/>
      <c r="G477" s="213"/>
      <c r="H477" s="213"/>
      <c r="I477" s="213"/>
      <c r="J477" s="213"/>
      <c r="K477" s="213"/>
      <c r="L477" s="213"/>
      <c r="M477" s="213"/>
      <c r="N477" s="213"/>
      <c r="O477" s="213"/>
      <c r="P477" s="213"/>
      <c r="Q477" s="213"/>
      <c r="R477" s="213"/>
      <c r="S477" s="213"/>
      <c r="T477" s="270"/>
    </row>
    <row r="478" spans="1:20" ht="14.25" customHeight="1" x14ac:dyDescent="0.2">
      <c r="A478" s="161"/>
      <c r="B478" s="271">
        <f t="shared" si="22"/>
        <v>46114</v>
      </c>
      <c r="C478" s="205">
        <f t="shared" si="23"/>
        <v>46114</v>
      </c>
      <c r="D478" s="205"/>
      <c r="E478" s="223">
        <v>46114</v>
      </c>
      <c r="F478" s="214"/>
      <c r="G478" s="207"/>
      <c r="H478" s="207"/>
      <c r="I478" s="207"/>
      <c r="J478" s="207"/>
      <c r="K478" s="207"/>
      <c r="L478" s="207"/>
      <c r="M478" s="207"/>
      <c r="N478" s="207"/>
      <c r="O478" s="207"/>
      <c r="P478" s="207"/>
      <c r="Q478" s="207"/>
      <c r="R478" s="207"/>
      <c r="S478" s="207"/>
      <c r="T478" s="272"/>
    </row>
    <row r="479" spans="1:20" ht="14.25" customHeight="1" x14ac:dyDescent="0.2">
      <c r="A479" s="161"/>
      <c r="B479" s="273">
        <f t="shared" si="22"/>
        <v>46115</v>
      </c>
      <c r="C479" s="201">
        <f t="shared" si="23"/>
        <v>46115</v>
      </c>
      <c r="D479" s="201"/>
      <c r="E479" s="202">
        <v>46115</v>
      </c>
      <c r="F479" s="237"/>
      <c r="G479" s="229" t="s">
        <v>84</v>
      </c>
      <c r="H479" s="229"/>
      <c r="I479" s="229"/>
      <c r="J479" s="229"/>
      <c r="K479" s="229"/>
      <c r="L479" s="229"/>
      <c r="M479" s="229"/>
      <c r="N479" s="229"/>
      <c r="O479" s="229"/>
      <c r="P479" s="229"/>
      <c r="Q479" s="229"/>
      <c r="R479" s="229"/>
      <c r="S479" s="229"/>
      <c r="T479" s="285"/>
    </row>
    <row r="480" spans="1:20" ht="14.25" customHeight="1" x14ac:dyDescent="0.2">
      <c r="A480" s="161"/>
      <c r="B480" s="271">
        <f t="shared" si="22"/>
        <v>46116</v>
      </c>
      <c r="C480" s="205">
        <f t="shared" si="23"/>
        <v>46116</v>
      </c>
      <c r="D480" s="205"/>
      <c r="E480" s="223">
        <v>46116</v>
      </c>
      <c r="F480" s="214"/>
      <c r="G480" s="207"/>
      <c r="H480" s="207"/>
      <c r="I480" s="207"/>
      <c r="J480" s="207"/>
      <c r="K480" s="207"/>
      <c r="L480" s="207"/>
      <c r="M480" s="207"/>
      <c r="N480" s="207"/>
      <c r="O480" s="207"/>
      <c r="P480" s="207"/>
      <c r="Q480" s="207"/>
      <c r="R480" s="207"/>
      <c r="S480" s="207"/>
      <c r="T480" s="272"/>
    </row>
    <row r="481" spans="1:20" ht="14.25" customHeight="1" x14ac:dyDescent="0.2">
      <c r="A481" s="161"/>
      <c r="B481" s="267">
        <f t="shared" si="22"/>
        <v>46117</v>
      </c>
      <c r="C481" s="208">
        <f t="shared" si="23"/>
        <v>46117</v>
      </c>
      <c r="D481" s="208"/>
      <c r="E481" s="209">
        <v>46117</v>
      </c>
      <c r="F481" s="250"/>
      <c r="G481" s="211" t="s">
        <v>85</v>
      </c>
      <c r="H481" s="274"/>
      <c r="I481" s="274"/>
      <c r="J481" s="274"/>
      <c r="K481" s="274"/>
      <c r="L481" s="274"/>
      <c r="M481" s="274"/>
      <c r="N481" s="274"/>
      <c r="O481" s="274"/>
      <c r="P481" s="274"/>
      <c r="Q481" s="274"/>
      <c r="R481" s="274"/>
      <c r="S481" s="274"/>
      <c r="T481" s="284"/>
    </row>
    <row r="482" spans="1:20" ht="14.25" customHeight="1" x14ac:dyDescent="0.2">
      <c r="A482" s="161"/>
      <c r="B482" s="273">
        <f t="shared" si="22"/>
        <v>46118</v>
      </c>
      <c r="C482" s="201">
        <f t="shared" si="23"/>
        <v>46118</v>
      </c>
      <c r="D482" s="201"/>
      <c r="E482" s="202">
        <v>46118</v>
      </c>
      <c r="F482" s="237">
        <v>15</v>
      </c>
      <c r="G482" s="229" t="s">
        <v>86</v>
      </c>
      <c r="H482" s="229"/>
      <c r="I482" s="229"/>
      <c r="J482" s="229"/>
      <c r="K482" s="229"/>
      <c r="L482" s="229"/>
      <c r="M482" s="229"/>
      <c r="N482" s="229"/>
      <c r="O482" s="229"/>
      <c r="P482" s="229"/>
      <c r="Q482" s="229"/>
      <c r="R482" s="229"/>
      <c r="S482" s="229"/>
      <c r="T482" s="285"/>
    </row>
    <row r="483" spans="1:20" ht="14.25" customHeight="1" x14ac:dyDescent="0.2">
      <c r="A483" s="161"/>
      <c r="B483" s="271">
        <f t="shared" si="22"/>
        <v>46119</v>
      </c>
      <c r="C483" s="205">
        <f t="shared" si="23"/>
        <v>46119</v>
      </c>
      <c r="D483" s="205"/>
      <c r="E483" s="223">
        <v>46119</v>
      </c>
      <c r="F483" s="214"/>
      <c r="G483" s="207"/>
      <c r="H483" s="207"/>
      <c r="I483" s="207"/>
      <c r="J483" s="207"/>
      <c r="K483" s="207"/>
      <c r="L483" s="207"/>
      <c r="M483" s="207"/>
      <c r="N483" s="207"/>
      <c r="O483" s="207"/>
      <c r="P483" s="207"/>
      <c r="Q483" s="207"/>
      <c r="R483" s="207"/>
      <c r="S483" s="207"/>
      <c r="T483" s="272"/>
    </row>
    <row r="484" spans="1:20" ht="14.25" customHeight="1" x14ac:dyDescent="0.2">
      <c r="A484" s="161"/>
      <c r="B484" s="271">
        <f t="shared" si="22"/>
        <v>46120</v>
      </c>
      <c r="C484" s="205">
        <f t="shared" si="23"/>
        <v>46120</v>
      </c>
      <c r="D484" s="205"/>
      <c r="E484" s="223">
        <v>46120</v>
      </c>
      <c r="F484" s="214"/>
      <c r="G484" s="207"/>
      <c r="H484" s="207"/>
      <c r="I484" s="207"/>
      <c r="J484" s="207"/>
      <c r="K484" s="207"/>
      <c r="L484" s="207"/>
      <c r="M484" s="207"/>
      <c r="N484" s="207"/>
      <c r="O484" s="207"/>
      <c r="P484" s="207"/>
      <c r="Q484" s="207"/>
      <c r="R484" s="207"/>
      <c r="S484" s="207"/>
      <c r="T484" s="272"/>
    </row>
    <row r="485" spans="1:20" ht="14.25" customHeight="1" x14ac:dyDescent="0.2">
      <c r="A485" s="161"/>
      <c r="B485" s="271">
        <f t="shared" si="22"/>
        <v>46121</v>
      </c>
      <c r="C485" s="205">
        <f t="shared" si="23"/>
        <v>46121</v>
      </c>
      <c r="D485" s="205"/>
      <c r="E485" s="223">
        <v>46121</v>
      </c>
      <c r="F485" s="214"/>
      <c r="G485" s="207"/>
      <c r="H485" s="207"/>
      <c r="I485" s="207"/>
      <c r="J485" s="207"/>
      <c r="K485" s="207"/>
      <c r="L485" s="207"/>
      <c r="M485" s="207"/>
      <c r="N485" s="207"/>
      <c r="O485" s="207"/>
      <c r="P485" s="207"/>
      <c r="Q485" s="207"/>
      <c r="R485" s="207"/>
      <c r="S485" s="207"/>
      <c r="T485" s="272"/>
    </row>
    <row r="486" spans="1:20" ht="14.25" customHeight="1" x14ac:dyDescent="0.2">
      <c r="A486" s="161"/>
      <c r="B486" s="271">
        <f t="shared" si="22"/>
        <v>46122</v>
      </c>
      <c r="C486" s="205">
        <f t="shared" si="23"/>
        <v>46122</v>
      </c>
      <c r="D486" s="205"/>
      <c r="E486" s="223">
        <v>46122</v>
      </c>
      <c r="F486" s="214"/>
      <c r="G486" s="207"/>
      <c r="H486" s="207"/>
      <c r="I486" s="207"/>
      <c r="J486" s="207"/>
      <c r="K486" s="207"/>
      <c r="L486" s="207"/>
      <c r="M486" s="207"/>
      <c r="N486" s="207"/>
      <c r="O486" s="207"/>
      <c r="P486" s="207"/>
      <c r="Q486" s="207"/>
      <c r="R486" s="207"/>
      <c r="S486" s="207"/>
      <c r="T486" s="272"/>
    </row>
    <row r="487" spans="1:20" ht="14.25" customHeight="1" x14ac:dyDescent="0.2">
      <c r="A487" s="161"/>
      <c r="B487" s="271">
        <f t="shared" si="22"/>
        <v>46123</v>
      </c>
      <c r="C487" s="205">
        <f t="shared" si="23"/>
        <v>46123</v>
      </c>
      <c r="D487" s="205"/>
      <c r="E487" s="223">
        <v>46123</v>
      </c>
      <c r="F487" s="214"/>
      <c r="G487" s="207"/>
      <c r="H487" s="207"/>
      <c r="I487" s="207"/>
      <c r="J487" s="207"/>
      <c r="K487" s="207"/>
      <c r="L487" s="207"/>
      <c r="M487" s="207"/>
      <c r="N487" s="207"/>
      <c r="O487" s="207"/>
      <c r="P487" s="207"/>
      <c r="Q487" s="207"/>
      <c r="R487" s="207"/>
      <c r="S487" s="207"/>
      <c r="T487" s="272"/>
    </row>
    <row r="488" spans="1:20" ht="14.25" customHeight="1" x14ac:dyDescent="0.2">
      <c r="A488" s="161"/>
      <c r="B488" s="267">
        <f t="shared" si="22"/>
        <v>46124</v>
      </c>
      <c r="C488" s="208">
        <f t="shared" si="23"/>
        <v>46124</v>
      </c>
      <c r="D488" s="208"/>
      <c r="E488" s="209">
        <v>46124</v>
      </c>
      <c r="F488" s="250"/>
      <c r="G488" s="211"/>
      <c r="H488" s="274"/>
      <c r="I488" s="274"/>
      <c r="J488" s="274"/>
      <c r="K488" s="274"/>
      <c r="L488" s="274"/>
      <c r="M488" s="274"/>
      <c r="N488" s="274"/>
      <c r="O488" s="274"/>
      <c r="P488" s="274"/>
      <c r="Q488" s="274"/>
      <c r="R488" s="274"/>
      <c r="S488" s="274"/>
      <c r="T488" s="275"/>
    </row>
    <row r="489" spans="1:20" ht="14.25" customHeight="1" x14ac:dyDescent="0.2">
      <c r="A489" s="161"/>
      <c r="B489" s="271">
        <f t="shared" si="22"/>
        <v>46125</v>
      </c>
      <c r="C489" s="205">
        <f t="shared" si="23"/>
        <v>46125</v>
      </c>
      <c r="D489" s="205"/>
      <c r="E489" s="223">
        <v>46125</v>
      </c>
      <c r="F489" s="214">
        <v>16</v>
      </c>
      <c r="G489" s="207"/>
      <c r="H489" s="213"/>
      <c r="I489" s="213"/>
      <c r="J489" s="213"/>
      <c r="K489" s="213"/>
      <c r="L489" s="213"/>
      <c r="M489" s="213"/>
      <c r="N489" s="213"/>
      <c r="O489" s="213"/>
      <c r="P489" s="213"/>
      <c r="Q489" s="213"/>
      <c r="R489" s="213"/>
      <c r="S489" s="213"/>
      <c r="T489" s="270"/>
    </row>
    <row r="490" spans="1:20" ht="14.25" customHeight="1" x14ac:dyDescent="0.2">
      <c r="A490" s="161"/>
      <c r="B490" s="271">
        <f t="shared" si="22"/>
        <v>46126</v>
      </c>
      <c r="C490" s="205">
        <f t="shared" si="23"/>
        <v>46126</v>
      </c>
      <c r="D490" s="205"/>
      <c r="E490" s="223">
        <v>46126</v>
      </c>
      <c r="F490" s="206"/>
      <c r="G490" s="207"/>
      <c r="H490" s="207"/>
      <c r="I490" s="207"/>
      <c r="J490" s="207"/>
      <c r="K490" s="207"/>
      <c r="L490" s="207"/>
      <c r="M490" s="207"/>
      <c r="N490" s="207"/>
      <c r="O490" s="207"/>
      <c r="P490" s="207"/>
      <c r="Q490" s="207"/>
      <c r="R490" s="207"/>
      <c r="S490" s="207"/>
      <c r="T490" s="272"/>
    </row>
    <row r="491" spans="1:20" ht="14.25" customHeight="1" x14ac:dyDescent="0.2">
      <c r="A491" s="161"/>
      <c r="B491" s="271">
        <f t="shared" si="22"/>
        <v>46127</v>
      </c>
      <c r="C491" s="205">
        <f t="shared" si="23"/>
        <v>46127</v>
      </c>
      <c r="D491" s="205"/>
      <c r="E491" s="223">
        <v>46127</v>
      </c>
      <c r="F491" s="214"/>
      <c r="G491" s="207"/>
      <c r="H491" s="207"/>
      <c r="I491" s="207"/>
      <c r="J491" s="207"/>
      <c r="K491" s="207"/>
      <c r="L491" s="207"/>
      <c r="M491" s="207"/>
      <c r="N491" s="207"/>
      <c r="O491" s="207"/>
      <c r="P491" s="207"/>
      <c r="Q491" s="207"/>
      <c r="R491" s="207"/>
      <c r="S491" s="207"/>
      <c r="T491" s="272"/>
    </row>
    <row r="492" spans="1:20" ht="14.25" customHeight="1" x14ac:dyDescent="0.2">
      <c r="A492" s="161"/>
      <c r="B492" s="271">
        <f t="shared" si="22"/>
        <v>46128</v>
      </c>
      <c r="C492" s="205">
        <f t="shared" si="23"/>
        <v>46128</v>
      </c>
      <c r="D492" s="205"/>
      <c r="E492" s="223">
        <v>46128</v>
      </c>
      <c r="F492" s="206"/>
      <c r="G492" s="207"/>
      <c r="H492" s="207"/>
      <c r="I492" s="207"/>
      <c r="J492" s="207"/>
      <c r="K492" s="207"/>
      <c r="L492" s="207"/>
      <c r="M492" s="207"/>
      <c r="N492" s="207"/>
      <c r="O492" s="207"/>
      <c r="P492" s="207"/>
      <c r="Q492" s="207"/>
      <c r="R492" s="207"/>
      <c r="S492" s="207"/>
      <c r="T492" s="272"/>
    </row>
    <row r="493" spans="1:20" ht="14.25" customHeight="1" x14ac:dyDescent="0.2">
      <c r="A493" s="161"/>
      <c r="B493" s="271">
        <f t="shared" si="22"/>
        <v>46129</v>
      </c>
      <c r="C493" s="205">
        <f t="shared" si="23"/>
        <v>46129</v>
      </c>
      <c r="D493" s="205"/>
      <c r="E493" s="223">
        <v>46129</v>
      </c>
      <c r="F493" s="206"/>
      <c r="G493" s="207"/>
      <c r="H493" s="207"/>
      <c r="I493" s="207"/>
      <c r="J493" s="207"/>
      <c r="K493" s="207"/>
      <c r="L493" s="207"/>
      <c r="M493" s="207"/>
      <c r="N493" s="207"/>
      <c r="O493" s="207"/>
      <c r="P493" s="207"/>
      <c r="Q493" s="207"/>
      <c r="R493" s="207"/>
      <c r="S493" s="207"/>
      <c r="T493" s="272"/>
    </row>
    <row r="494" spans="1:20" ht="14.25" customHeight="1" x14ac:dyDescent="0.2">
      <c r="A494" s="161"/>
      <c r="B494" s="271">
        <f t="shared" si="22"/>
        <v>46130</v>
      </c>
      <c r="C494" s="205">
        <f t="shared" si="23"/>
        <v>46130</v>
      </c>
      <c r="D494" s="205"/>
      <c r="E494" s="223">
        <v>46130</v>
      </c>
      <c r="F494" s="206"/>
      <c r="G494" s="207"/>
      <c r="H494" s="207"/>
      <c r="I494" s="207"/>
      <c r="J494" s="207"/>
      <c r="K494" s="207"/>
      <c r="L494" s="207"/>
      <c r="M494" s="207"/>
      <c r="N494" s="207"/>
      <c r="O494" s="207"/>
      <c r="P494" s="207"/>
      <c r="Q494" s="207"/>
      <c r="R494" s="207"/>
      <c r="S494" s="207"/>
      <c r="T494" s="272"/>
    </row>
    <row r="495" spans="1:20" ht="14.25" customHeight="1" x14ac:dyDescent="0.2">
      <c r="A495" s="161"/>
      <c r="B495" s="267">
        <f t="shared" si="22"/>
        <v>46131</v>
      </c>
      <c r="C495" s="208">
        <f t="shared" si="23"/>
        <v>46131</v>
      </c>
      <c r="D495" s="208"/>
      <c r="E495" s="209">
        <v>46131</v>
      </c>
      <c r="F495" s="250"/>
      <c r="G495" s="211"/>
      <c r="H495" s="274"/>
      <c r="I495" s="274"/>
      <c r="J495" s="274"/>
      <c r="K495" s="274"/>
      <c r="L495" s="274"/>
      <c r="M495" s="274"/>
      <c r="N495" s="274"/>
      <c r="O495" s="274"/>
      <c r="P495" s="274"/>
      <c r="Q495" s="274"/>
      <c r="R495" s="274"/>
      <c r="S495" s="274"/>
      <c r="T495" s="275"/>
    </row>
    <row r="496" spans="1:20" ht="14.25" customHeight="1" x14ac:dyDescent="0.2">
      <c r="A496" s="161"/>
      <c r="B496" s="271">
        <f t="shared" si="22"/>
        <v>46132</v>
      </c>
      <c r="C496" s="205">
        <f t="shared" si="23"/>
        <v>46132</v>
      </c>
      <c r="D496" s="205"/>
      <c r="E496" s="223">
        <v>46132</v>
      </c>
      <c r="F496" s="214">
        <v>17</v>
      </c>
      <c r="G496" s="207"/>
      <c r="H496" s="207"/>
      <c r="I496" s="207"/>
      <c r="J496" s="207"/>
      <c r="K496" s="207"/>
      <c r="L496" s="207"/>
      <c r="M496" s="207"/>
      <c r="N496" s="207"/>
      <c r="O496" s="207"/>
      <c r="P496" s="207"/>
      <c r="Q496" s="207"/>
      <c r="R496" s="207"/>
      <c r="S496" s="207"/>
      <c r="T496" s="272"/>
    </row>
    <row r="497" spans="1:20" ht="14.25" customHeight="1" x14ac:dyDescent="0.2">
      <c r="A497" s="161"/>
      <c r="B497" s="271">
        <f t="shared" si="22"/>
        <v>46133</v>
      </c>
      <c r="C497" s="205">
        <f t="shared" si="23"/>
        <v>46133</v>
      </c>
      <c r="D497" s="205"/>
      <c r="E497" s="223">
        <v>46133</v>
      </c>
      <c r="F497" s="206"/>
      <c r="G497" s="207"/>
      <c r="H497" s="207"/>
      <c r="I497" s="207"/>
      <c r="J497" s="207"/>
      <c r="K497" s="207"/>
      <c r="L497" s="207"/>
      <c r="M497" s="207"/>
      <c r="N497" s="207"/>
      <c r="O497" s="207"/>
      <c r="P497" s="207"/>
      <c r="Q497" s="207"/>
      <c r="R497" s="207"/>
      <c r="S497" s="207"/>
      <c r="T497" s="272"/>
    </row>
    <row r="498" spans="1:20" ht="14.25" customHeight="1" x14ac:dyDescent="0.2">
      <c r="A498" s="161"/>
      <c r="B498" s="271">
        <f t="shared" si="22"/>
        <v>46134</v>
      </c>
      <c r="C498" s="205">
        <f t="shared" si="23"/>
        <v>46134</v>
      </c>
      <c r="D498" s="205"/>
      <c r="E498" s="223">
        <v>46134</v>
      </c>
      <c r="F498" s="214"/>
      <c r="G498" s="207"/>
      <c r="H498" s="207"/>
      <c r="I498" s="207"/>
      <c r="J498" s="207"/>
      <c r="K498" s="207"/>
      <c r="L498" s="207"/>
      <c r="M498" s="207"/>
      <c r="N498" s="207"/>
      <c r="O498" s="207"/>
      <c r="P498" s="207"/>
      <c r="Q498" s="207"/>
      <c r="R498" s="207"/>
      <c r="S498" s="207"/>
      <c r="T498" s="272"/>
    </row>
    <row r="499" spans="1:20" ht="14.25" customHeight="1" x14ac:dyDescent="0.2">
      <c r="A499" s="161"/>
      <c r="B499" s="271">
        <f t="shared" si="22"/>
        <v>46135</v>
      </c>
      <c r="C499" s="205">
        <f t="shared" si="23"/>
        <v>46135</v>
      </c>
      <c r="D499" s="205"/>
      <c r="E499" s="223">
        <v>46135</v>
      </c>
      <c r="F499" s="206"/>
      <c r="G499" s="207"/>
      <c r="H499" s="207"/>
      <c r="I499" s="207"/>
      <c r="J499" s="207"/>
      <c r="K499" s="207"/>
      <c r="L499" s="207"/>
      <c r="M499" s="207"/>
      <c r="N499" s="207"/>
      <c r="O499" s="207"/>
      <c r="P499" s="207"/>
      <c r="Q499" s="207"/>
      <c r="R499" s="207"/>
      <c r="S499" s="207"/>
      <c r="T499" s="272"/>
    </row>
    <row r="500" spans="1:20" ht="14.25" customHeight="1" x14ac:dyDescent="0.2">
      <c r="A500" s="161"/>
      <c r="B500" s="271">
        <f t="shared" si="22"/>
        <v>46136</v>
      </c>
      <c r="C500" s="205">
        <f t="shared" si="23"/>
        <v>46136</v>
      </c>
      <c r="D500" s="205"/>
      <c r="E500" s="223">
        <v>46136</v>
      </c>
      <c r="F500" s="206"/>
      <c r="G500" s="207"/>
      <c r="H500" s="207"/>
      <c r="I500" s="207"/>
      <c r="J500" s="207"/>
      <c r="K500" s="207"/>
      <c r="L500" s="207"/>
      <c r="M500" s="207"/>
      <c r="N500" s="207"/>
      <c r="O500" s="207"/>
      <c r="P500" s="207"/>
      <c r="Q500" s="207"/>
      <c r="R500" s="207"/>
      <c r="S500" s="207"/>
      <c r="T500" s="272"/>
    </row>
    <row r="501" spans="1:20" ht="14.25" customHeight="1" x14ac:dyDescent="0.2">
      <c r="A501" s="161"/>
      <c r="B501" s="271">
        <f t="shared" si="22"/>
        <v>46137</v>
      </c>
      <c r="C501" s="205">
        <f t="shared" si="23"/>
        <v>46137</v>
      </c>
      <c r="D501" s="205"/>
      <c r="E501" s="223">
        <v>46137</v>
      </c>
      <c r="F501" s="206"/>
      <c r="G501" s="207"/>
      <c r="H501" s="207"/>
      <c r="I501" s="207"/>
      <c r="J501" s="207"/>
      <c r="K501" s="207"/>
      <c r="L501" s="207"/>
      <c r="M501" s="207"/>
      <c r="N501" s="207"/>
      <c r="O501" s="207"/>
      <c r="P501" s="207"/>
      <c r="Q501" s="207"/>
      <c r="R501" s="207"/>
      <c r="S501" s="207"/>
      <c r="T501" s="272"/>
    </row>
    <row r="502" spans="1:20" ht="14.25" customHeight="1" x14ac:dyDescent="0.2">
      <c r="A502" s="161"/>
      <c r="B502" s="267">
        <f t="shared" si="22"/>
        <v>46138</v>
      </c>
      <c r="C502" s="208">
        <f t="shared" si="23"/>
        <v>46138</v>
      </c>
      <c r="D502" s="208"/>
      <c r="E502" s="209">
        <v>46138</v>
      </c>
      <c r="F502" s="250"/>
      <c r="G502" s="211"/>
      <c r="H502" s="274"/>
      <c r="I502" s="274"/>
      <c r="J502" s="274"/>
      <c r="K502" s="274"/>
      <c r="L502" s="274"/>
      <c r="M502" s="274"/>
      <c r="N502" s="274"/>
      <c r="O502" s="274"/>
      <c r="P502" s="274"/>
      <c r="Q502" s="274"/>
      <c r="R502" s="274"/>
      <c r="S502" s="274"/>
      <c r="T502" s="284"/>
    </row>
    <row r="503" spans="1:20" ht="14.25" customHeight="1" x14ac:dyDescent="0.2">
      <c r="A503" s="161"/>
      <c r="B503" s="271">
        <f t="shared" si="22"/>
        <v>46139</v>
      </c>
      <c r="C503" s="205">
        <f t="shared" si="23"/>
        <v>46139</v>
      </c>
      <c r="D503" s="205"/>
      <c r="E503" s="223">
        <v>46139</v>
      </c>
      <c r="F503" s="214">
        <v>18</v>
      </c>
      <c r="G503" s="207"/>
      <c r="H503" s="207"/>
      <c r="I503" s="207"/>
      <c r="J503" s="207"/>
      <c r="K503" s="207"/>
      <c r="L503" s="207"/>
      <c r="M503" s="207"/>
      <c r="N503" s="207"/>
      <c r="O503" s="207"/>
      <c r="P503" s="207"/>
      <c r="Q503" s="207"/>
      <c r="R503" s="207"/>
      <c r="S503" s="207"/>
      <c r="T503" s="272"/>
    </row>
    <row r="504" spans="1:20" ht="14.25" customHeight="1" x14ac:dyDescent="0.2">
      <c r="A504" s="161"/>
      <c r="B504" s="271">
        <f t="shared" si="22"/>
        <v>46140</v>
      </c>
      <c r="C504" s="205">
        <f t="shared" si="23"/>
        <v>46140</v>
      </c>
      <c r="D504" s="205"/>
      <c r="E504" s="223">
        <v>46140</v>
      </c>
      <c r="F504" s="206"/>
      <c r="G504" s="207"/>
      <c r="H504" s="207"/>
      <c r="I504" s="207"/>
      <c r="J504" s="207"/>
      <c r="K504" s="207"/>
      <c r="L504" s="207"/>
      <c r="M504" s="207"/>
      <c r="N504" s="207"/>
      <c r="O504" s="207"/>
      <c r="P504" s="207"/>
      <c r="Q504" s="207"/>
      <c r="R504" s="207"/>
      <c r="S504" s="207"/>
      <c r="T504" s="272"/>
    </row>
    <row r="505" spans="1:20" ht="14.25" customHeight="1" x14ac:dyDescent="0.2">
      <c r="A505" s="161"/>
      <c r="B505" s="271">
        <f t="shared" si="22"/>
        <v>46141</v>
      </c>
      <c r="C505" s="205">
        <f t="shared" si="23"/>
        <v>46141</v>
      </c>
      <c r="D505" s="205"/>
      <c r="E505" s="223">
        <v>46141</v>
      </c>
      <c r="F505" s="206"/>
      <c r="G505" s="207"/>
      <c r="H505" s="207"/>
      <c r="I505" s="207"/>
      <c r="J505" s="207"/>
      <c r="K505" s="207"/>
      <c r="L505" s="207"/>
      <c r="M505" s="207"/>
      <c r="N505" s="207"/>
      <c r="O505" s="207"/>
      <c r="P505" s="207"/>
      <c r="Q505" s="207"/>
      <c r="R505" s="207"/>
      <c r="S505" s="207"/>
      <c r="T505" s="272"/>
    </row>
    <row r="506" spans="1:20" ht="14.25" customHeight="1" x14ac:dyDescent="0.2">
      <c r="A506" s="161"/>
      <c r="B506" s="271">
        <f t="shared" si="22"/>
        <v>46142</v>
      </c>
      <c r="C506" s="205">
        <f t="shared" si="23"/>
        <v>46142</v>
      </c>
      <c r="D506" s="205"/>
      <c r="E506" s="223">
        <v>46142</v>
      </c>
      <c r="F506" s="214"/>
      <c r="G506" s="207"/>
      <c r="H506" s="207"/>
      <c r="I506" s="207"/>
      <c r="J506" s="207"/>
      <c r="K506" s="207"/>
      <c r="L506" s="207"/>
      <c r="M506" s="207"/>
      <c r="N506" s="207"/>
      <c r="O506" s="207"/>
      <c r="P506" s="207"/>
      <c r="Q506" s="207"/>
      <c r="R506" s="207"/>
      <c r="S506" s="207"/>
      <c r="T506" s="272"/>
    </row>
    <row r="507" spans="1:20" ht="20.25" customHeight="1" x14ac:dyDescent="0.35">
      <c r="A507" s="161"/>
      <c r="B507" s="287"/>
      <c r="C507" s="233"/>
      <c r="D507" s="233"/>
      <c r="E507" s="234"/>
      <c r="F507" s="235"/>
      <c r="G507" s="236" t="s">
        <v>206</v>
      </c>
      <c r="H507" s="236"/>
      <c r="I507" s="236"/>
      <c r="J507" s="236"/>
      <c r="K507" s="236"/>
      <c r="L507" s="236"/>
      <c r="M507" s="236"/>
      <c r="N507" s="236"/>
      <c r="O507" s="236"/>
      <c r="P507" s="236"/>
      <c r="Q507" s="236"/>
      <c r="R507" s="236"/>
      <c r="S507" s="236"/>
      <c r="T507" s="288"/>
    </row>
    <row r="508" spans="1:20" ht="14.25" customHeight="1" x14ac:dyDescent="0.2">
      <c r="A508" s="161"/>
      <c r="B508" s="273">
        <f t="shared" si="22"/>
        <v>46143</v>
      </c>
      <c r="C508" s="293">
        <f t="shared" ref="C508:C538" si="24">E508</f>
        <v>46143</v>
      </c>
      <c r="D508" s="293"/>
      <c r="E508" s="294">
        <v>46143</v>
      </c>
      <c r="F508" s="203"/>
      <c r="G508" s="231" t="s">
        <v>87</v>
      </c>
      <c r="H508" s="231"/>
      <c r="I508" s="231"/>
      <c r="J508" s="231"/>
      <c r="K508" s="231"/>
      <c r="L508" s="231"/>
      <c r="M508" s="231"/>
      <c r="N508" s="231"/>
      <c r="O508" s="231"/>
      <c r="P508" s="231"/>
      <c r="Q508" s="231"/>
      <c r="R508" s="231"/>
      <c r="S508" s="231"/>
      <c r="T508" s="286"/>
    </row>
    <row r="509" spans="1:20" ht="14.25" customHeight="1" x14ac:dyDescent="0.2">
      <c r="A509" s="161"/>
      <c r="B509" s="271">
        <f t="shared" si="22"/>
        <v>46144</v>
      </c>
      <c r="C509" s="205">
        <f t="shared" si="24"/>
        <v>46144</v>
      </c>
      <c r="D509" s="205"/>
      <c r="E509" s="223">
        <v>46144</v>
      </c>
      <c r="F509" s="214"/>
      <c r="G509" s="207"/>
      <c r="H509" s="207"/>
      <c r="I509" s="207"/>
      <c r="J509" s="207"/>
      <c r="K509" s="207"/>
      <c r="L509" s="207"/>
      <c r="M509" s="207"/>
      <c r="N509" s="207"/>
      <c r="O509" s="207"/>
      <c r="P509" s="207"/>
      <c r="Q509" s="207"/>
      <c r="R509" s="207"/>
      <c r="S509" s="207"/>
      <c r="T509" s="272"/>
    </row>
    <row r="510" spans="1:20" ht="14.25" customHeight="1" x14ac:dyDescent="0.2">
      <c r="A510" s="161"/>
      <c r="B510" s="267">
        <f t="shared" si="22"/>
        <v>46145</v>
      </c>
      <c r="C510" s="208">
        <f t="shared" si="24"/>
        <v>46145</v>
      </c>
      <c r="D510" s="208"/>
      <c r="E510" s="209">
        <v>46145</v>
      </c>
      <c r="F510" s="250"/>
      <c r="G510" s="211"/>
      <c r="H510" s="274"/>
      <c r="I510" s="274"/>
      <c r="J510" s="274"/>
      <c r="K510" s="274"/>
      <c r="L510" s="274"/>
      <c r="M510" s="274"/>
      <c r="N510" s="274"/>
      <c r="O510" s="274"/>
      <c r="P510" s="274"/>
      <c r="Q510" s="274"/>
      <c r="R510" s="274"/>
      <c r="S510" s="274"/>
      <c r="T510" s="275"/>
    </row>
    <row r="511" spans="1:20" ht="14.25" customHeight="1" x14ac:dyDescent="0.2">
      <c r="A511" s="161"/>
      <c r="B511" s="271">
        <f t="shared" si="22"/>
        <v>46146</v>
      </c>
      <c r="C511" s="205">
        <f t="shared" si="24"/>
        <v>46146</v>
      </c>
      <c r="D511" s="205"/>
      <c r="E511" s="223">
        <v>46146</v>
      </c>
      <c r="F511" s="214">
        <v>19</v>
      </c>
      <c r="G511" s="207"/>
      <c r="H511" s="213"/>
      <c r="I511" s="213"/>
      <c r="J511" s="213"/>
      <c r="K511" s="213"/>
      <c r="L511" s="213"/>
      <c r="M511" s="213"/>
      <c r="N511" s="213"/>
      <c r="O511" s="213"/>
      <c r="P511" s="213"/>
      <c r="Q511" s="213"/>
      <c r="R511" s="213"/>
      <c r="S511" s="213"/>
      <c r="T511" s="270"/>
    </row>
    <row r="512" spans="1:20" ht="14.25" customHeight="1" x14ac:dyDescent="0.2">
      <c r="A512" s="161"/>
      <c r="B512" s="271">
        <f t="shared" si="22"/>
        <v>46147</v>
      </c>
      <c r="C512" s="205">
        <f t="shared" si="24"/>
        <v>46147</v>
      </c>
      <c r="D512" s="205"/>
      <c r="E512" s="223">
        <v>46147</v>
      </c>
      <c r="F512" s="206"/>
      <c r="G512" s="207"/>
      <c r="H512" s="207"/>
      <c r="I512" s="207"/>
      <c r="J512" s="207"/>
      <c r="K512" s="207"/>
      <c r="L512" s="207"/>
      <c r="M512" s="207"/>
      <c r="N512" s="207"/>
      <c r="O512" s="207"/>
      <c r="P512" s="207"/>
      <c r="Q512" s="207"/>
      <c r="R512" s="207"/>
      <c r="S512" s="207"/>
      <c r="T512" s="272"/>
    </row>
    <row r="513" spans="1:20" ht="14.25" customHeight="1" x14ac:dyDescent="0.2">
      <c r="A513" s="161"/>
      <c r="B513" s="271">
        <f t="shared" si="22"/>
        <v>46148</v>
      </c>
      <c r="C513" s="205">
        <f t="shared" si="24"/>
        <v>46148</v>
      </c>
      <c r="D513" s="205"/>
      <c r="E513" s="223">
        <v>46148</v>
      </c>
      <c r="F513" s="214"/>
      <c r="G513" s="207"/>
      <c r="H513" s="207"/>
      <c r="I513" s="207"/>
      <c r="J513" s="207"/>
      <c r="K513" s="207"/>
      <c r="L513" s="207"/>
      <c r="M513" s="207"/>
      <c r="N513" s="207"/>
      <c r="O513" s="207"/>
      <c r="P513" s="207"/>
      <c r="Q513" s="207"/>
      <c r="R513" s="207"/>
      <c r="S513" s="207"/>
      <c r="T513" s="272"/>
    </row>
    <row r="514" spans="1:20" ht="14.25" customHeight="1" x14ac:dyDescent="0.2">
      <c r="A514" s="161"/>
      <c r="B514" s="271">
        <f t="shared" si="22"/>
        <v>46149</v>
      </c>
      <c r="C514" s="205">
        <f t="shared" si="24"/>
        <v>46149</v>
      </c>
      <c r="D514" s="205"/>
      <c r="E514" s="223">
        <v>46149</v>
      </c>
      <c r="F514" s="214"/>
      <c r="G514" s="207"/>
      <c r="H514" s="207"/>
      <c r="I514" s="207"/>
      <c r="J514" s="207"/>
      <c r="K514" s="207"/>
      <c r="L514" s="207"/>
      <c r="M514" s="207"/>
      <c r="N514" s="207"/>
      <c r="O514" s="207"/>
      <c r="P514" s="207"/>
      <c r="Q514" s="207"/>
      <c r="R514" s="207"/>
      <c r="S514" s="207"/>
      <c r="T514" s="272"/>
    </row>
    <row r="515" spans="1:20" ht="14.25" customHeight="1" x14ac:dyDescent="0.2">
      <c r="A515" s="161"/>
      <c r="B515" s="271">
        <f t="shared" si="22"/>
        <v>46150</v>
      </c>
      <c r="C515" s="205">
        <f>E515</f>
        <v>46150</v>
      </c>
      <c r="D515" s="205"/>
      <c r="E515" s="223">
        <v>46150</v>
      </c>
      <c r="F515" s="214"/>
      <c r="G515" s="207"/>
      <c r="H515" s="207"/>
      <c r="I515" s="207"/>
      <c r="J515" s="207"/>
      <c r="K515" s="207"/>
      <c r="L515" s="207"/>
      <c r="M515" s="207"/>
      <c r="N515" s="207"/>
      <c r="O515" s="207"/>
      <c r="P515" s="207"/>
      <c r="Q515" s="207"/>
      <c r="R515" s="207"/>
      <c r="S515" s="207"/>
      <c r="T515" s="272"/>
    </row>
    <row r="516" spans="1:20" ht="14.25" customHeight="1" x14ac:dyDescent="0.2">
      <c r="A516" s="161"/>
      <c r="B516" s="271">
        <f t="shared" si="22"/>
        <v>46151</v>
      </c>
      <c r="C516" s="205">
        <f t="shared" si="24"/>
        <v>46151</v>
      </c>
      <c r="D516" s="205"/>
      <c r="E516" s="223">
        <v>46151</v>
      </c>
      <c r="F516" s="214"/>
      <c r="G516" s="207"/>
      <c r="H516" s="207"/>
      <c r="I516" s="207"/>
      <c r="J516" s="207"/>
      <c r="K516" s="207"/>
      <c r="L516" s="207"/>
      <c r="M516" s="207"/>
      <c r="N516" s="207"/>
      <c r="O516" s="207"/>
      <c r="P516" s="207"/>
      <c r="Q516" s="207"/>
      <c r="R516" s="207"/>
      <c r="S516" s="207"/>
      <c r="T516" s="272"/>
    </row>
    <row r="517" spans="1:20" ht="14.25" customHeight="1" x14ac:dyDescent="0.2">
      <c r="A517" s="161"/>
      <c r="B517" s="267">
        <f t="shared" si="22"/>
        <v>46152</v>
      </c>
      <c r="C517" s="208">
        <f t="shared" si="24"/>
        <v>46152</v>
      </c>
      <c r="D517" s="208"/>
      <c r="E517" s="209">
        <v>46152</v>
      </c>
      <c r="F517" s="250"/>
      <c r="G517" s="211"/>
      <c r="H517" s="274"/>
      <c r="I517" s="274"/>
      <c r="J517" s="274"/>
      <c r="K517" s="274"/>
      <c r="L517" s="274"/>
      <c r="M517" s="274"/>
      <c r="N517" s="274"/>
      <c r="O517" s="274"/>
      <c r="P517" s="274"/>
      <c r="Q517" s="274"/>
      <c r="R517" s="274"/>
      <c r="S517" s="274"/>
      <c r="T517" s="275"/>
    </row>
    <row r="518" spans="1:20" ht="14.25" customHeight="1" x14ac:dyDescent="0.2">
      <c r="A518" s="161"/>
      <c r="B518" s="271">
        <f t="shared" si="22"/>
        <v>46153</v>
      </c>
      <c r="C518" s="205">
        <f t="shared" si="24"/>
        <v>46153</v>
      </c>
      <c r="D518" s="205"/>
      <c r="E518" s="223">
        <v>46153</v>
      </c>
      <c r="F518" s="214">
        <v>20</v>
      </c>
      <c r="G518" s="207"/>
      <c r="H518" s="207"/>
      <c r="I518" s="207"/>
      <c r="J518" s="207"/>
      <c r="K518" s="207"/>
      <c r="L518" s="207"/>
      <c r="M518" s="207"/>
      <c r="N518" s="207"/>
      <c r="O518" s="207"/>
      <c r="P518" s="207"/>
      <c r="Q518" s="207"/>
      <c r="R518" s="207"/>
      <c r="S518" s="207"/>
      <c r="T518" s="272"/>
    </row>
    <row r="519" spans="1:20" ht="14.25" customHeight="1" x14ac:dyDescent="0.2">
      <c r="A519" s="161"/>
      <c r="B519" s="271">
        <f t="shared" si="22"/>
        <v>46154</v>
      </c>
      <c r="C519" s="205">
        <f t="shared" si="24"/>
        <v>46154</v>
      </c>
      <c r="D519" s="205"/>
      <c r="E519" s="223">
        <v>46154</v>
      </c>
      <c r="F519" s="206"/>
      <c r="G519" s="207"/>
      <c r="H519" s="207"/>
      <c r="I519" s="207"/>
      <c r="J519" s="207"/>
      <c r="K519" s="207"/>
      <c r="L519" s="207"/>
      <c r="M519" s="207"/>
      <c r="N519" s="207"/>
      <c r="O519" s="207"/>
      <c r="P519" s="207"/>
      <c r="Q519" s="207"/>
      <c r="R519" s="207"/>
      <c r="S519" s="207"/>
      <c r="T519" s="272"/>
    </row>
    <row r="520" spans="1:20" ht="14.25" customHeight="1" x14ac:dyDescent="0.2">
      <c r="A520" s="161"/>
      <c r="B520" s="271">
        <f t="shared" si="22"/>
        <v>46155</v>
      </c>
      <c r="C520" s="205">
        <f t="shared" si="24"/>
        <v>46155</v>
      </c>
      <c r="D520" s="205"/>
      <c r="E520" s="223">
        <v>46155</v>
      </c>
      <c r="F520" s="214"/>
      <c r="G520" s="207"/>
      <c r="H520" s="207"/>
      <c r="I520" s="207"/>
      <c r="J520" s="207"/>
      <c r="K520" s="207"/>
      <c r="L520" s="207"/>
      <c r="M520" s="207"/>
      <c r="N520" s="207"/>
      <c r="O520" s="207"/>
      <c r="P520" s="207"/>
      <c r="Q520" s="207"/>
      <c r="R520" s="207"/>
      <c r="S520" s="207"/>
      <c r="T520" s="272"/>
    </row>
    <row r="521" spans="1:20" ht="14.25" customHeight="1" x14ac:dyDescent="0.2">
      <c r="A521" s="161"/>
      <c r="B521" s="273">
        <f t="shared" ref="B521:B538" si="25">C521</f>
        <v>46156</v>
      </c>
      <c r="C521" s="201">
        <f>E521</f>
        <v>46156</v>
      </c>
      <c r="D521" s="201"/>
      <c r="E521" s="202">
        <v>46156</v>
      </c>
      <c r="F521" s="237"/>
      <c r="G521" s="229" t="s">
        <v>88</v>
      </c>
      <c r="H521" s="229"/>
      <c r="I521" s="229"/>
      <c r="J521" s="229"/>
      <c r="K521" s="229"/>
      <c r="L521" s="229"/>
      <c r="M521" s="229"/>
      <c r="N521" s="229"/>
      <c r="O521" s="229"/>
      <c r="P521" s="229"/>
      <c r="Q521" s="229"/>
      <c r="R521" s="229"/>
      <c r="S521" s="229"/>
      <c r="T521" s="285"/>
    </row>
    <row r="522" spans="1:20" ht="14.25" customHeight="1" x14ac:dyDescent="0.2">
      <c r="A522" s="161"/>
      <c r="B522" s="271">
        <f t="shared" si="25"/>
        <v>46157</v>
      </c>
      <c r="C522" s="205">
        <f t="shared" si="24"/>
        <v>46157</v>
      </c>
      <c r="D522" s="205"/>
      <c r="E522" s="223">
        <v>46157</v>
      </c>
      <c r="F522" s="214"/>
      <c r="G522" s="207"/>
      <c r="H522" s="207"/>
      <c r="I522" s="207"/>
      <c r="J522" s="207"/>
      <c r="K522" s="207"/>
      <c r="L522" s="207"/>
      <c r="M522" s="207"/>
      <c r="N522" s="207"/>
      <c r="O522" s="207"/>
      <c r="P522" s="207"/>
      <c r="Q522" s="207"/>
      <c r="R522" s="207"/>
      <c r="S522" s="207"/>
      <c r="T522" s="272"/>
    </row>
    <row r="523" spans="1:20" ht="14.25" customHeight="1" x14ac:dyDescent="0.2">
      <c r="A523" s="161"/>
      <c r="B523" s="271">
        <f t="shared" si="25"/>
        <v>46158</v>
      </c>
      <c r="C523" s="205">
        <f t="shared" si="24"/>
        <v>46158</v>
      </c>
      <c r="D523" s="205"/>
      <c r="E523" s="223">
        <v>46158</v>
      </c>
      <c r="F523" s="214"/>
      <c r="G523" s="207"/>
      <c r="H523" s="207"/>
      <c r="I523" s="207"/>
      <c r="J523" s="207"/>
      <c r="K523" s="207"/>
      <c r="L523" s="207"/>
      <c r="M523" s="207"/>
      <c r="N523" s="207"/>
      <c r="O523" s="207"/>
      <c r="P523" s="207"/>
      <c r="Q523" s="207"/>
      <c r="R523" s="207"/>
      <c r="S523" s="207"/>
      <c r="T523" s="272"/>
    </row>
    <row r="524" spans="1:20" ht="14.25" customHeight="1" x14ac:dyDescent="0.2">
      <c r="A524" s="161"/>
      <c r="B524" s="267">
        <f t="shared" si="25"/>
        <v>46159</v>
      </c>
      <c r="C524" s="208">
        <f t="shared" si="24"/>
        <v>46159</v>
      </c>
      <c r="D524" s="208"/>
      <c r="E524" s="209">
        <v>46159</v>
      </c>
      <c r="F524" s="250"/>
      <c r="G524" s="211"/>
      <c r="H524" s="274"/>
      <c r="I524" s="274"/>
      <c r="J524" s="274"/>
      <c r="K524" s="274"/>
      <c r="L524" s="274"/>
      <c r="M524" s="274"/>
      <c r="N524" s="274"/>
      <c r="O524" s="274"/>
      <c r="P524" s="274"/>
      <c r="Q524" s="274"/>
      <c r="R524" s="274"/>
      <c r="S524" s="274"/>
      <c r="T524" s="275"/>
    </row>
    <row r="525" spans="1:20" ht="14.25" customHeight="1" x14ac:dyDescent="0.2">
      <c r="A525" s="161"/>
      <c r="B525" s="271">
        <f t="shared" si="25"/>
        <v>46160</v>
      </c>
      <c r="C525" s="205">
        <f t="shared" si="24"/>
        <v>46160</v>
      </c>
      <c r="D525" s="205"/>
      <c r="E525" s="223">
        <v>46160</v>
      </c>
      <c r="F525" s="214">
        <v>21</v>
      </c>
      <c r="G525" s="207"/>
      <c r="H525" s="213"/>
      <c r="I525" s="213"/>
      <c r="J525" s="213"/>
      <c r="K525" s="213"/>
      <c r="L525" s="213"/>
      <c r="M525" s="213"/>
      <c r="N525" s="213"/>
      <c r="O525" s="213"/>
      <c r="P525" s="213"/>
      <c r="Q525" s="213"/>
      <c r="R525" s="213"/>
      <c r="S525" s="213"/>
      <c r="T525" s="270"/>
    </row>
    <row r="526" spans="1:20" ht="14.25" customHeight="1" x14ac:dyDescent="0.2">
      <c r="A526" s="161"/>
      <c r="B526" s="271">
        <f t="shared" si="25"/>
        <v>46161</v>
      </c>
      <c r="C526" s="205">
        <f t="shared" si="24"/>
        <v>46161</v>
      </c>
      <c r="D526" s="205"/>
      <c r="E526" s="223">
        <v>46161</v>
      </c>
      <c r="F526" s="206"/>
      <c r="G526" s="207"/>
      <c r="H526" s="207"/>
      <c r="I526" s="207"/>
      <c r="J526" s="207"/>
      <c r="K526" s="207"/>
      <c r="L526" s="207"/>
      <c r="M526" s="207"/>
      <c r="N526" s="207"/>
      <c r="O526" s="207"/>
      <c r="P526" s="207"/>
      <c r="Q526" s="207"/>
      <c r="R526" s="207"/>
      <c r="S526" s="207"/>
      <c r="T526" s="272"/>
    </row>
    <row r="527" spans="1:20" ht="14.25" customHeight="1" x14ac:dyDescent="0.2">
      <c r="A527" s="161"/>
      <c r="B527" s="271">
        <f t="shared" si="25"/>
        <v>46162</v>
      </c>
      <c r="C527" s="205">
        <f t="shared" si="24"/>
        <v>46162</v>
      </c>
      <c r="D527" s="205"/>
      <c r="E527" s="223">
        <v>46162</v>
      </c>
      <c r="F527" s="206"/>
      <c r="G527" s="207"/>
      <c r="H527" s="207"/>
      <c r="I527" s="207"/>
      <c r="J527" s="207"/>
      <c r="K527" s="207"/>
      <c r="L527" s="207"/>
      <c r="M527" s="207"/>
      <c r="N527" s="207"/>
      <c r="O527" s="207"/>
      <c r="P527" s="207"/>
      <c r="Q527" s="207"/>
      <c r="R527" s="207"/>
      <c r="S527" s="207"/>
      <c r="T527" s="272"/>
    </row>
    <row r="528" spans="1:20" ht="14.25" customHeight="1" x14ac:dyDescent="0.2">
      <c r="A528" s="161"/>
      <c r="B528" s="271">
        <f t="shared" si="25"/>
        <v>46163</v>
      </c>
      <c r="C528" s="205">
        <f t="shared" si="24"/>
        <v>46163</v>
      </c>
      <c r="D528" s="205"/>
      <c r="E528" s="223">
        <v>46163</v>
      </c>
      <c r="F528" s="206"/>
      <c r="G528" s="207"/>
      <c r="H528" s="207"/>
      <c r="I528" s="207"/>
      <c r="J528" s="207"/>
      <c r="K528" s="207"/>
      <c r="L528" s="207"/>
      <c r="M528" s="207"/>
      <c r="N528" s="207"/>
      <c r="O528" s="207"/>
      <c r="P528" s="207"/>
      <c r="Q528" s="207"/>
      <c r="R528" s="207"/>
      <c r="S528" s="207"/>
      <c r="T528" s="272"/>
    </row>
    <row r="529" spans="1:20" ht="14.25" customHeight="1" x14ac:dyDescent="0.2">
      <c r="A529" s="161"/>
      <c r="B529" s="271">
        <f t="shared" si="25"/>
        <v>46164</v>
      </c>
      <c r="C529" s="205">
        <f t="shared" si="24"/>
        <v>46164</v>
      </c>
      <c r="D529" s="205"/>
      <c r="E529" s="223">
        <v>46164</v>
      </c>
      <c r="F529" s="206"/>
      <c r="G529" s="207"/>
      <c r="H529" s="207"/>
      <c r="I529" s="207"/>
      <c r="J529" s="207"/>
      <c r="K529" s="207"/>
      <c r="L529" s="207"/>
      <c r="M529" s="207"/>
      <c r="N529" s="207"/>
      <c r="O529" s="207"/>
      <c r="P529" s="207"/>
      <c r="Q529" s="207"/>
      <c r="R529" s="207"/>
      <c r="S529" s="207"/>
      <c r="T529" s="272"/>
    </row>
    <row r="530" spans="1:20" ht="14.25" customHeight="1" x14ac:dyDescent="0.2">
      <c r="A530" s="161"/>
      <c r="B530" s="271">
        <f t="shared" si="25"/>
        <v>46165</v>
      </c>
      <c r="C530" s="205">
        <f t="shared" si="24"/>
        <v>46165</v>
      </c>
      <c r="D530" s="205"/>
      <c r="E530" s="223">
        <v>46165</v>
      </c>
      <c r="F530" s="214"/>
      <c r="G530" s="207"/>
      <c r="H530" s="207"/>
      <c r="I530" s="207"/>
      <c r="J530" s="207"/>
      <c r="K530" s="207"/>
      <c r="L530" s="207"/>
      <c r="M530" s="207"/>
      <c r="N530" s="207"/>
      <c r="O530" s="207"/>
      <c r="P530" s="207"/>
      <c r="Q530" s="207"/>
      <c r="R530" s="207"/>
      <c r="S530" s="207"/>
      <c r="T530" s="272"/>
    </row>
    <row r="531" spans="1:20" ht="14.25" customHeight="1" x14ac:dyDescent="0.2">
      <c r="A531" s="161"/>
      <c r="B531" s="267">
        <f t="shared" si="25"/>
        <v>46166</v>
      </c>
      <c r="C531" s="208">
        <f>E531</f>
        <v>46166</v>
      </c>
      <c r="D531" s="208"/>
      <c r="E531" s="209">
        <v>46166</v>
      </c>
      <c r="F531" s="250"/>
      <c r="G531" s="211" t="s">
        <v>192</v>
      </c>
      <c r="H531" s="274"/>
      <c r="I531" s="274"/>
      <c r="J531" s="274"/>
      <c r="K531" s="274"/>
      <c r="L531" s="274"/>
      <c r="M531" s="274"/>
      <c r="N531" s="274"/>
      <c r="O531" s="274"/>
      <c r="P531" s="274"/>
      <c r="Q531" s="274"/>
      <c r="R531" s="274"/>
      <c r="S531" s="274"/>
      <c r="T531" s="275"/>
    </row>
    <row r="532" spans="1:20" ht="14.25" customHeight="1" x14ac:dyDescent="0.2">
      <c r="A532" s="161"/>
      <c r="B532" s="273">
        <f t="shared" si="25"/>
        <v>46167</v>
      </c>
      <c r="C532" s="201">
        <f>E532</f>
        <v>46167</v>
      </c>
      <c r="D532" s="201"/>
      <c r="E532" s="202">
        <v>46167</v>
      </c>
      <c r="F532" s="237">
        <v>22</v>
      </c>
      <c r="G532" s="229" t="s">
        <v>192</v>
      </c>
      <c r="H532" s="231"/>
      <c r="I532" s="231"/>
      <c r="J532" s="231"/>
      <c r="K532" s="231"/>
      <c r="L532" s="231"/>
      <c r="M532" s="231"/>
      <c r="N532" s="231"/>
      <c r="O532" s="231"/>
      <c r="P532" s="231"/>
      <c r="Q532" s="231"/>
      <c r="R532" s="231"/>
      <c r="S532" s="231"/>
      <c r="T532" s="286"/>
    </row>
    <row r="533" spans="1:20" ht="14.25" customHeight="1" x14ac:dyDescent="0.2">
      <c r="A533" s="161"/>
      <c r="B533" s="271">
        <f t="shared" si="25"/>
        <v>46168</v>
      </c>
      <c r="C533" s="205">
        <f>E533</f>
        <v>46168</v>
      </c>
      <c r="D533" s="205"/>
      <c r="E533" s="223">
        <v>46168</v>
      </c>
      <c r="F533" s="206"/>
      <c r="G533" s="207"/>
      <c r="H533" s="207"/>
      <c r="I533" s="207"/>
      <c r="J533" s="207"/>
      <c r="K533" s="207"/>
      <c r="L533" s="207"/>
      <c r="M533" s="207"/>
      <c r="N533" s="207"/>
      <c r="O533" s="207"/>
      <c r="P533" s="207"/>
      <c r="Q533" s="207"/>
      <c r="R533" s="207"/>
      <c r="S533" s="207"/>
      <c r="T533" s="272"/>
    </row>
    <row r="534" spans="1:20" ht="14.25" customHeight="1" x14ac:dyDescent="0.2">
      <c r="A534" s="161"/>
      <c r="B534" s="271">
        <f t="shared" si="25"/>
        <v>46169</v>
      </c>
      <c r="C534" s="205">
        <f>E534</f>
        <v>46169</v>
      </c>
      <c r="D534" s="205"/>
      <c r="E534" s="223">
        <v>46169</v>
      </c>
      <c r="F534" s="214"/>
      <c r="G534" s="207"/>
      <c r="H534" s="207"/>
      <c r="I534" s="207"/>
      <c r="J534" s="207"/>
      <c r="K534" s="207"/>
      <c r="L534" s="207"/>
      <c r="M534" s="207"/>
      <c r="N534" s="207"/>
      <c r="O534" s="207"/>
      <c r="P534" s="207"/>
      <c r="Q534" s="207"/>
      <c r="R534" s="207"/>
      <c r="S534" s="207"/>
      <c r="T534" s="272"/>
    </row>
    <row r="535" spans="1:20" ht="14.25" customHeight="1" x14ac:dyDescent="0.2">
      <c r="A535" s="161"/>
      <c r="B535" s="271">
        <f t="shared" si="25"/>
        <v>46170</v>
      </c>
      <c r="C535" s="205">
        <f t="shared" si="24"/>
        <v>46170</v>
      </c>
      <c r="D535" s="205"/>
      <c r="E535" s="223">
        <v>46170</v>
      </c>
      <c r="F535" s="214"/>
      <c r="G535" s="207"/>
      <c r="H535" s="207"/>
      <c r="I535" s="207"/>
      <c r="J535" s="207"/>
      <c r="K535" s="207"/>
      <c r="L535" s="207"/>
      <c r="M535" s="207"/>
      <c r="N535" s="207"/>
      <c r="O535" s="207"/>
      <c r="P535" s="207"/>
      <c r="Q535" s="207"/>
      <c r="R535" s="207"/>
      <c r="S535" s="207"/>
      <c r="T535" s="272"/>
    </row>
    <row r="536" spans="1:20" ht="14.25" customHeight="1" x14ac:dyDescent="0.2">
      <c r="A536" s="161"/>
      <c r="B536" s="271">
        <f t="shared" si="25"/>
        <v>46171</v>
      </c>
      <c r="C536" s="205">
        <f t="shared" si="24"/>
        <v>46171</v>
      </c>
      <c r="D536" s="205"/>
      <c r="E536" s="223">
        <v>46171</v>
      </c>
      <c r="F536" s="206"/>
      <c r="G536" s="207"/>
      <c r="H536" s="207"/>
      <c r="I536" s="207"/>
      <c r="J536" s="207"/>
      <c r="K536" s="207"/>
      <c r="L536" s="207"/>
      <c r="M536" s="207"/>
      <c r="N536" s="207"/>
      <c r="O536" s="207"/>
      <c r="P536" s="207"/>
      <c r="Q536" s="207"/>
      <c r="R536" s="207"/>
      <c r="S536" s="207"/>
      <c r="T536" s="272"/>
    </row>
    <row r="537" spans="1:20" ht="14.25" customHeight="1" x14ac:dyDescent="0.2">
      <c r="A537" s="161"/>
      <c r="B537" s="271">
        <f t="shared" si="25"/>
        <v>46172</v>
      </c>
      <c r="C537" s="205">
        <f>E537</f>
        <v>46172</v>
      </c>
      <c r="D537" s="205"/>
      <c r="E537" s="223">
        <v>46172</v>
      </c>
      <c r="F537" s="206"/>
      <c r="G537" s="207"/>
      <c r="H537" s="207"/>
      <c r="I537" s="207"/>
      <c r="J537" s="207"/>
      <c r="K537" s="207"/>
      <c r="L537" s="207"/>
      <c r="M537" s="207"/>
      <c r="N537" s="207"/>
      <c r="O537" s="207"/>
      <c r="P537" s="207"/>
      <c r="Q537" s="207"/>
      <c r="R537" s="207"/>
      <c r="S537" s="207"/>
      <c r="T537" s="272"/>
    </row>
    <row r="538" spans="1:20" ht="14.25" customHeight="1" x14ac:dyDescent="0.2">
      <c r="A538" s="161"/>
      <c r="B538" s="267">
        <f t="shared" si="25"/>
        <v>46173</v>
      </c>
      <c r="C538" s="208">
        <f t="shared" si="24"/>
        <v>46173</v>
      </c>
      <c r="D538" s="208"/>
      <c r="E538" s="209">
        <v>46173</v>
      </c>
      <c r="F538" s="210"/>
      <c r="G538" s="211"/>
      <c r="H538" s="274"/>
      <c r="I538" s="274"/>
      <c r="J538" s="274"/>
      <c r="K538" s="274"/>
      <c r="L538" s="274"/>
      <c r="M538" s="274"/>
      <c r="N538" s="274"/>
      <c r="O538" s="274"/>
      <c r="P538" s="274"/>
      <c r="Q538" s="274"/>
      <c r="R538" s="274"/>
      <c r="S538" s="274"/>
      <c r="T538" s="275"/>
    </row>
    <row r="539" spans="1:20" ht="20.25" customHeight="1" x14ac:dyDescent="0.35">
      <c r="A539" s="161"/>
      <c r="B539" s="289"/>
      <c r="C539" s="238"/>
      <c r="D539" s="238"/>
      <c r="E539" s="239"/>
      <c r="F539" s="240"/>
      <c r="G539" s="241" t="s">
        <v>207</v>
      </c>
      <c r="H539" s="241"/>
      <c r="I539" s="241"/>
      <c r="J539" s="241"/>
      <c r="K539" s="241"/>
      <c r="L539" s="241"/>
      <c r="M539" s="241"/>
      <c r="N539" s="241"/>
      <c r="O539" s="241"/>
      <c r="P539" s="241"/>
      <c r="Q539" s="241"/>
      <c r="R539" s="241"/>
      <c r="S539" s="241"/>
      <c r="T539" s="290"/>
    </row>
    <row r="540" spans="1:20" ht="14.25" customHeight="1" x14ac:dyDescent="0.2">
      <c r="A540" s="161"/>
      <c r="B540" s="271">
        <f t="shared" ref="B540:B601" si="26">C540</f>
        <v>46174</v>
      </c>
      <c r="C540" s="205">
        <f t="shared" ref="C540:C569" si="27">E540</f>
        <v>46174</v>
      </c>
      <c r="D540" s="205"/>
      <c r="E540" s="223">
        <v>46174</v>
      </c>
      <c r="F540" s="214">
        <v>23</v>
      </c>
      <c r="G540" s="207"/>
      <c r="H540" s="207"/>
      <c r="I540" s="207"/>
      <c r="J540" s="207"/>
      <c r="K540" s="207"/>
      <c r="L540" s="207"/>
      <c r="M540" s="207"/>
      <c r="N540" s="207"/>
      <c r="O540" s="207"/>
      <c r="P540" s="207"/>
      <c r="Q540" s="207"/>
      <c r="R540" s="207"/>
      <c r="S540" s="207"/>
      <c r="T540" s="272"/>
    </row>
    <row r="541" spans="1:20" ht="14.25" customHeight="1" x14ac:dyDescent="0.2">
      <c r="A541" s="161"/>
      <c r="B541" s="271">
        <f t="shared" si="26"/>
        <v>46175</v>
      </c>
      <c r="C541" s="205">
        <f t="shared" si="27"/>
        <v>46175</v>
      </c>
      <c r="D541" s="205"/>
      <c r="E541" s="223">
        <v>46175</v>
      </c>
      <c r="F541" s="206"/>
      <c r="G541" s="207"/>
      <c r="H541" s="207"/>
      <c r="I541" s="207"/>
      <c r="J541" s="207"/>
      <c r="K541" s="207"/>
      <c r="L541" s="207"/>
      <c r="M541" s="207"/>
      <c r="N541" s="207"/>
      <c r="O541" s="207"/>
      <c r="P541" s="207"/>
      <c r="Q541" s="207"/>
      <c r="R541" s="207"/>
      <c r="S541" s="207"/>
      <c r="T541" s="272"/>
    </row>
    <row r="542" spans="1:20" ht="14.25" customHeight="1" x14ac:dyDescent="0.2">
      <c r="A542" s="161"/>
      <c r="B542" s="271">
        <f t="shared" si="26"/>
        <v>46176</v>
      </c>
      <c r="C542" s="205">
        <f t="shared" si="27"/>
        <v>46176</v>
      </c>
      <c r="D542" s="205"/>
      <c r="E542" s="223">
        <v>46176</v>
      </c>
      <c r="F542" s="214"/>
      <c r="G542" s="207"/>
      <c r="H542" s="207"/>
      <c r="I542" s="207"/>
      <c r="J542" s="207"/>
      <c r="K542" s="207"/>
      <c r="L542" s="207"/>
      <c r="M542" s="207"/>
      <c r="N542" s="207"/>
      <c r="O542" s="207"/>
      <c r="P542" s="207"/>
      <c r="Q542" s="207"/>
      <c r="R542" s="207"/>
      <c r="S542" s="207"/>
      <c r="T542" s="272"/>
    </row>
    <row r="543" spans="1:20" ht="14.25" customHeight="1" x14ac:dyDescent="0.2">
      <c r="A543" s="161"/>
      <c r="B543" s="273">
        <f t="shared" si="26"/>
        <v>46177</v>
      </c>
      <c r="C543" s="201">
        <f t="shared" si="27"/>
        <v>46177</v>
      </c>
      <c r="D543" s="201"/>
      <c r="E543" s="202">
        <v>46177</v>
      </c>
      <c r="F543" s="214"/>
      <c r="G543" s="207" t="s">
        <v>91</v>
      </c>
      <c r="H543" s="207"/>
      <c r="I543" s="207"/>
      <c r="J543" s="207"/>
      <c r="K543" s="207"/>
      <c r="L543" s="207"/>
      <c r="M543" s="207"/>
      <c r="N543" s="207"/>
      <c r="O543" s="207"/>
      <c r="P543" s="207"/>
      <c r="Q543" s="207"/>
      <c r="R543" s="207"/>
      <c r="S543" s="207"/>
      <c r="T543" s="272"/>
    </row>
    <row r="544" spans="1:20" ht="14.25" customHeight="1" x14ac:dyDescent="0.2">
      <c r="A544" s="161"/>
      <c r="B544" s="271">
        <f t="shared" si="26"/>
        <v>46178</v>
      </c>
      <c r="C544" s="205">
        <f t="shared" si="27"/>
        <v>46178</v>
      </c>
      <c r="D544" s="205"/>
      <c r="E544" s="223">
        <v>46178</v>
      </c>
      <c r="F544" s="214"/>
      <c r="G544" s="207"/>
      <c r="H544" s="207"/>
      <c r="I544" s="207"/>
      <c r="J544" s="207"/>
      <c r="K544" s="207"/>
      <c r="L544" s="207"/>
      <c r="M544" s="207"/>
      <c r="N544" s="207"/>
      <c r="O544" s="207"/>
      <c r="P544" s="207"/>
      <c r="Q544" s="207"/>
      <c r="R544" s="207"/>
      <c r="S544" s="207"/>
      <c r="T544" s="272"/>
    </row>
    <row r="545" spans="1:20" ht="14.25" customHeight="1" x14ac:dyDescent="0.2">
      <c r="A545" s="161"/>
      <c r="B545" s="271">
        <f t="shared" si="26"/>
        <v>46179</v>
      </c>
      <c r="C545" s="205">
        <f t="shared" si="27"/>
        <v>46179</v>
      </c>
      <c r="D545" s="205"/>
      <c r="E545" s="223">
        <v>46179</v>
      </c>
      <c r="F545" s="214"/>
      <c r="G545" s="207"/>
      <c r="H545" s="207"/>
      <c r="I545" s="207"/>
      <c r="J545" s="207"/>
      <c r="K545" s="207"/>
      <c r="L545" s="207"/>
      <c r="M545" s="207"/>
      <c r="N545" s="207"/>
      <c r="O545" s="207"/>
      <c r="P545" s="207"/>
      <c r="Q545" s="207"/>
      <c r="R545" s="207"/>
      <c r="S545" s="207"/>
      <c r="T545" s="272"/>
    </row>
    <row r="546" spans="1:20" ht="14.25" customHeight="1" x14ac:dyDescent="0.2">
      <c r="A546" s="161"/>
      <c r="B546" s="267">
        <f t="shared" si="26"/>
        <v>46180</v>
      </c>
      <c r="C546" s="208">
        <f t="shared" si="27"/>
        <v>46180</v>
      </c>
      <c r="D546" s="208"/>
      <c r="E546" s="209">
        <v>46180</v>
      </c>
      <c r="F546" s="250"/>
      <c r="G546" s="211"/>
      <c r="H546" s="274"/>
      <c r="I546" s="274"/>
      <c r="J546" s="274"/>
      <c r="K546" s="274"/>
      <c r="L546" s="274"/>
      <c r="M546" s="274"/>
      <c r="N546" s="274"/>
      <c r="O546" s="274"/>
      <c r="P546" s="274"/>
      <c r="Q546" s="274"/>
      <c r="R546" s="274"/>
      <c r="S546" s="274"/>
      <c r="T546" s="275"/>
    </row>
    <row r="547" spans="1:20" ht="14.25" customHeight="1" x14ac:dyDescent="0.2">
      <c r="A547" s="161"/>
      <c r="B547" s="271">
        <f t="shared" si="26"/>
        <v>46181</v>
      </c>
      <c r="C547" s="205">
        <f t="shared" si="27"/>
        <v>46181</v>
      </c>
      <c r="D547" s="205"/>
      <c r="E547" s="223">
        <v>46181</v>
      </c>
      <c r="F547" s="214">
        <v>24</v>
      </c>
      <c r="G547" s="207"/>
      <c r="H547" s="213"/>
      <c r="I547" s="213"/>
      <c r="J547" s="213"/>
      <c r="K547" s="213"/>
      <c r="L547" s="213"/>
      <c r="M547" s="213"/>
      <c r="N547" s="213"/>
      <c r="O547" s="213"/>
      <c r="P547" s="213"/>
      <c r="Q547" s="213"/>
      <c r="R547" s="213"/>
      <c r="S547" s="213"/>
      <c r="T547" s="270"/>
    </row>
    <row r="548" spans="1:20" ht="14.25" customHeight="1" x14ac:dyDescent="0.2">
      <c r="A548" s="161"/>
      <c r="B548" s="271">
        <f t="shared" si="26"/>
        <v>46182</v>
      </c>
      <c r="C548" s="205">
        <f t="shared" si="27"/>
        <v>46182</v>
      </c>
      <c r="D548" s="205"/>
      <c r="E548" s="223">
        <v>46182</v>
      </c>
      <c r="F548" s="206"/>
      <c r="G548" s="207"/>
      <c r="H548" s="207"/>
      <c r="I548" s="207"/>
      <c r="J548" s="207"/>
      <c r="K548" s="207"/>
      <c r="L548" s="207"/>
      <c r="M548" s="207"/>
      <c r="N548" s="207"/>
      <c r="O548" s="207"/>
      <c r="P548" s="207"/>
      <c r="Q548" s="207"/>
      <c r="R548" s="207"/>
      <c r="S548" s="207"/>
      <c r="T548" s="272"/>
    </row>
    <row r="549" spans="1:20" ht="14.25" customHeight="1" x14ac:dyDescent="0.2">
      <c r="A549" s="161"/>
      <c r="B549" s="271">
        <f t="shared" si="26"/>
        <v>46183</v>
      </c>
      <c r="C549" s="205">
        <f t="shared" si="27"/>
        <v>46183</v>
      </c>
      <c r="D549" s="205"/>
      <c r="E549" s="223">
        <v>46183</v>
      </c>
      <c r="F549" s="214"/>
      <c r="G549" s="207"/>
      <c r="H549" s="207"/>
      <c r="I549" s="207"/>
      <c r="J549" s="207"/>
      <c r="K549" s="207"/>
      <c r="L549" s="207"/>
      <c r="M549" s="207"/>
      <c r="N549" s="207"/>
      <c r="O549" s="207"/>
      <c r="P549" s="207"/>
      <c r="Q549" s="207"/>
      <c r="R549" s="207"/>
      <c r="S549" s="207"/>
      <c r="T549" s="272"/>
    </row>
    <row r="550" spans="1:20" ht="14.25" customHeight="1" x14ac:dyDescent="0.2">
      <c r="A550" s="161"/>
      <c r="B550" s="271">
        <f t="shared" si="26"/>
        <v>46184</v>
      </c>
      <c r="C550" s="205">
        <f t="shared" si="27"/>
        <v>46184</v>
      </c>
      <c r="D550" s="205"/>
      <c r="E550" s="223">
        <v>46184</v>
      </c>
      <c r="F550" s="206"/>
      <c r="G550" s="207"/>
      <c r="H550" s="207"/>
      <c r="I550" s="207"/>
      <c r="J550" s="207"/>
      <c r="K550" s="207"/>
      <c r="L550" s="207"/>
      <c r="M550" s="207"/>
      <c r="N550" s="207"/>
      <c r="O550" s="207"/>
      <c r="P550" s="207"/>
      <c r="Q550" s="207"/>
      <c r="R550" s="207"/>
      <c r="S550" s="207"/>
      <c r="T550" s="272"/>
    </row>
    <row r="551" spans="1:20" ht="14.25" customHeight="1" x14ac:dyDescent="0.2">
      <c r="A551" s="161"/>
      <c r="B551" s="271">
        <f t="shared" si="26"/>
        <v>46185</v>
      </c>
      <c r="C551" s="205">
        <f t="shared" si="27"/>
        <v>46185</v>
      </c>
      <c r="D551" s="205"/>
      <c r="E551" s="223">
        <v>46185</v>
      </c>
      <c r="F551" s="221"/>
      <c r="G551" s="207"/>
      <c r="H551" s="207"/>
      <c r="I551" s="207"/>
      <c r="J551" s="207"/>
      <c r="K551" s="207"/>
      <c r="L551" s="207"/>
      <c r="M551" s="207"/>
      <c r="N551" s="207"/>
      <c r="O551" s="207"/>
      <c r="P551" s="207"/>
      <c r="Q551" s="207"/>
      <c r="R551" s="207"/>
      <c r="S551" s="207"/>
      <c r="T551" s="272"/>
    </row>
    <row r="552" spans="1:20" ht="14.25" customHeight="1" x14ac:dyDescent="0.2">
      <c r="A552" s="161"/>
      <c r="B552" s="271">
        <f t="shared" si="26"/>
        <v>46186</v>
      </c>
      <c r="C552" s="205">
        <f t="shared" si="27"/>
        <v>46186</v>
      </c>
      <c r="D552" s="205"/>
      <c r="E552" s="223">
        <v>46186</v>
      </c>
      <c r="F552" s="221"/>
      <c r="G552" s="207"/>
      <c r="H552" s="207"/>
      <c r="I552" s="207"/>
      <c r="J552" s="207"/>
      <c r="K552" s="207"/>
      <c r="L552" s="207"/>
      <c r="M552" s="207"/>
      <c r="N552" s="207"/>
      <c r="O552" s="207"/>
      <c r="P552" s="207"/>
      <c r="Q552" s="207"/>
      <c r="R552" s="207"/>
      <c r="S552" s="207"/>
      <c r="T552" s="272"/>
    </row>
    <row r="553" spans="1:20" ht="14.25" customHeight="1" x14ac:dyDescent="0.2">
      <c r="A553" s="161"/>
      <c r="B553" s="267">
        <f t="shared" si="26"/>
        <v>46187</v>
      </c>
      <c r="C553" s="208">
        <f t="shared" si="27"/>
        <v>46187</v>
      </c>
      <c r="D553" s="208"/>
      <c r="E553" s="209">
        <v>46187</v>
      </c>
      <c r="F553" s="245"/>
      <c r="G553" s="211"/>
      <c r="H553" s="274"/>
      <c r="I553" s="274"/>
      <c r="J553" s="274"/>
      <c r="K553" s="274"/>
      <c r="L553" s="274"/>
      <c r="M553" s="274"/>
      <c r="N553" s="274"/>
      <c r="O553" s="274"/>
      <c r="P553" s="274"/>
      <c r="Q553" s="274"/>
      <c r="R553" s="274"/>
      <c r="S553" s="274"/>
      <c r="T553" s="275"/>
    </row>
    <row r="554" spans="1:20" ht="14.25" customHeight="1" x14ac:dyDescent="0.2">
      <c r="A554" s="161"/>
      <c r="B554" s="271">
        <f t="shared" si="26"/>
        <v>46188</v>
      </c>
      <c r="C554" s="205">
        <f t="shared" si="27"/>
        <v>46188</v>
      </c>
      <c r="D554" s="205"/>
      <c r="E554" s="223">
        <v>46188</v>
      </c>
      <c r="F554" s="214">
        <v>25</v>
      </c>
      <c r="G554" s="207"/>
      <c r="H554" s="213"/>
      <c r="I554" s="213"/>
      <c r="J554" s="213"/>
      <c r="K554" s="213"/>
      <c r="L554" s="213"/>
      <c r="M554" s="213"/>
      <c r="N554" s="213"/>
      <c r="O554" s="213"/>
      <c r="P554" s="213"/>
      <c r="Q554" s="213"/>
      <c r="R554" s="213"/>
      <c r="S554" s="213"/>
      <c r="T554" s="270"/>
    </row>
    <row r="555" spans="1:20" ht="14.25" customHeight="1" x14ac:dyDescent="0.2">
      <c r="A555" s="161"/>
      <c r="B555" s="271">
        <f t="shared" si="26"/>
        <v>46189</v>
      </c>
      <c r="C555" s="205">
        <f t="shared" si="27"/>
        <v>46189</v>
      </c>
      <c r="D555" s="205"/>
      <c r="E555" s="223">
        <v>46189</v>
      </c>
      <c r="F555" s="206"/>
      <c r="G555" s="207"/>
      <c r="H555" s="207"/>
      <c r="I555" s="207"/>
      <c r="J555" s="207"/>
      <c r="K555" s="207"/>
      <c r="L555" s="207"/>
      <c r="M555" s="207"/>
      <c r="N555" s="207"/>
      <c r="O555" s="207"/>
      <c r="P555" s="207"/>
      <c r="Q555" s="207"/>
      <c r="R555" s="207"/>
      <c r="S555" s="207"/>
      <c r="T555" s="272"/>
    </row>
    <row r="556" spans="1:20" ht="14.25" customHeight="1" x14ac:dyDescent="0.2">
      <c r="A556" s="161"/>
      <c r="B556" s="271">
        <f t="shared" si="26"/>
        <v>46190</v>
      </c>
      <c r="C556" s="205">
        <f t="shared" si="27"/>
        <v>46190</v>
      </c>
      <c r="D556" s="205"/>
      <c r="E556" s="223">
        <v>46190</v>
      </c>
      <c r="F556" s="206"/>
      <c r="G556" s="207"/>
      <c r="H556" s="207"/>
      <c r="I556" s="207"/>
      <c r="J556" s="207"/>
      <c r="K556" s="207"/>
      <c r="L556" s="207"/>
      <c r="M556" s="207"/>
      <c r="N556" s="207"/>
      <c r="O556" s="207"/>
      <c r="P556" s="207"/>
      <c r="Q556" s="207"/>
      <c r="R556" s="207"/>
      <c r="S556" s="207"/>
      <c r="T556" s="272"/>
    </row>
    <row r="557" spans="1:20" ht="14.25" customHeight="1" x14ac:dyDescent="0.2">
      <c r="A557" s="161"/>
      <c r="B557" s="271">
        <f t="shared" si="26"/>
        <v>46191</v>
      </c>
      <c r="C557" s="205">
        <f t="shared" si="27"/>
        <v>46191</v>
      </c>
      <c r="D557" s="205"/>
      <c r="E557" s="223">
        <v>46191</v>
      </c>
      <c r="F557" s="206"/>
      <c r="G557" s="207"/>
      <c r="H557" s="207"/>
      <c r="I557" s="207"/>
      <c r="J557" s="207"/>
      <c r="K557" s="207"/>
      <c r="L557" s="207"/>
      <c r="M557" s="207"/>
      <c r="N557" s="207"/>
      <c r="O557" s="207"/>
      <c r="P557" s="207"/>
      <c r="Q557" s="207"/>
      <c r="R557" s="207"/>
      <c r="S557" s="207"/>
      <c r="T557" s="272"/>
    </row>
    <row r="558" spans="1:20" ht="14.25" customHeight="1" x14ac:dyDescent="0.2">
      <c r="A558" s="161"/>
      <c r="B558" s="271">
        <f t="shared" si="26"/>
        <v>46192</v>
      </c>
      <c r="C558" s="205">
        <f t="shared" si="27"/>
        <v>46192</v>
      </c>
      <c r="D558" s="205"/>
      <c r="E558" s="223">
        <v>46192</v>
      </c>
      <c r="F558" s="206"/>
      <c r="G558" s="207"/>
      <c r="H558" s="207"/>
      <c r="I558" s="207"/>
      <c r="J558" s="207"/>
      <c r="K558" s="207"/>
      <c r="L558" s="207"/>
      <c r="M558" s="207"/>
      <c r="N558" s="207"/>
      <c r="O558" s="207"/>
      <c r="P558" s="207"/>
      <c r="Q558" s="207"/>
      <c r="R558" s="207"/>
      <c r="S558" s="207"/>
      <c r="T558" s="272"/>
    </row>
    <row r="559" spans="1:20" ht="14.25" customHeight="1" x14ac:dyDescent="0.2">
      <c r="A559" s="161"/>
      <c r="B559" s="271">
        <f t="shared" si="26"/>
        <v>46193</v>
      </c>
      <c r="C559" s="205">
        <f t="shared" si="27"/>
        <v>46193</v>
      </c>
      <c r="D559" s="205"/>
      <c r="E559" s="223">
        <v>46193</v>
      </c>
      <c r="F559" s="206"/>
      <c r="G559" s="207"/>
      <c r="H559" s="207"/>
      <c r="I559" s="207"/>
      <c r="J559" s="207"/>
      <c r="K559" s="207"/>
      <c r="L559" s="207"/>
      <c r="M559" s="207"/>
      <c r="N559" s="207"/>
      <c r="O559" s="207"/>
      <c r="P559" s="207"/>
      <c r="Q559" s="207"/>
      <c r="R559" s="207"/>
      <c r="S559" s="207"/>
      <c r="T559" s="272"/>
    </row>
    <row r="560" spans="1:20" ht="14.25" customHeight="1" x14ac:dyDescent="0.2">
      <c r="A560" s="161"/>
      <c r="B560" s="267">
        <f t="shared" si="26"/>
        <v>46194</v>
      </c>
      <c r="C560" s="208">
        <f t="shared" si="27"/>
        <v>46194</v>
      </c>
      <c r="D560" s="208"/>
      <c r="E560" s="209">
        <v>46194</v>
      </c>
      <c r="F560" s="210"/>
      <c r="G560" s="211" t="s">
        <v>92</v>
      </c>
      <c r="H560" s="211"/>
      <c r="I560" s="211"/>
      <c r="J560" s="211"/>
      <c r="K560" s="211"/>
      <c r="L560" s="211"/>
      <c r="M560" s="211"/>
      <c r="N560" s="211"/>
      <c r="O560" s="211"/>
      <c r="P560" s="211"/>
      <c r="Q560" s="211"/>
      <c r="R560" s="211"/>
      <c r="S560" s="211"/>
      <c r="T560" s="284"/>
    </row>
    <row r="561" spans="1:20" ht="14.25" customHeight="1" x14ac:dyDescent="0.2">
      <c r="A561" s="161"/>
      <c r="B561" s="271">
        <f t="shared" si="26"/>
        <v>46195</v>
      </c>
      <c r="C561" s="205">
        <f t="shared" si="27"/>
        <v>46195</v>
      </c>
      <c r="D561" s="205"/>
      <c r="E561" s="223">
        <v>46195</v>
      </c>
      <c r="F561" s="206">
        <v>26</v>
      </c>
      <c r="G561" s="207"/>
      <c r="H561" s="207"/>
      <c r="I561" s="207"/>
      <c r="J561" s="207"/>
      <c r="K561" s="207"/>
      <c r="L561" s="207"/>
      <c r="M561" s="207"/>
      <c r="N561" s="207"/>
      <c r="O561" s="207"/>
      <c r="P561" s="207"/>
      <c r="Q561" s="207"/>
      <c r="R561" s="207"/>
      <c r="S561" s="207"/>
      <c r="T561" s="272"/>
    </row>
    <row r="562" spans="1:20" ht="14.25" customHeight="1" x14ac:dyDescent="0.2">
      <c r="A562" s="161"/>
      <c r="B562" s="271">
        <f t="shared" si="26"/>
        <v>46196</v>
      </c>
      <c r="C562" s="205">
        <f t="shared" si="27"/>
        <v>46196</v>
      </c>
      <c r="D562" s="205"/>
      <c r="E562" s="223">
        <v>46196</v>
      </c>
      <c r="F562" s="206"/>
      <c r="G562" s="207"/>
      <c r="H562" s="207"/>
      <c r="I562" s="207"/>
      <c r="J562" s="207"/>
      <c r="K562" s="207"/>
      <c r="L562" s="207"/>
      <c r="M562" s="207"/>
      <c r="N562" s="207"/>
      <c r="O562" s="207"/>
      <c r="P562" s="207"/>
      <c r="Q562" s="207"/>
      <c r="R562" s="207"/>
      <c r="S562" s="207"/>
      <c r="T562" s="272"/>
    </row>
    <row r="563" spans="1:20" ht="14.25" customHeight="1" x14ac:dyDescent="0.2">
      <c r="A563" s="161"/>
      <c r="B563" s="271">
        <f t="shared" si="26"/>
        <v>46197</v>
      </c>
      <c r="C563" s="205">
        <f t="shared" si="27"/>
        <v>46197</v>
      </c>
      <c r="D563" s="205"/>
      <c r="E563" s="223">
        <v>46197</v>
      </c>
      <c r="F563" s="206"/>
      <c r="G563" s="207"/>
      <c r="H563" s="207"/>
      <c r="I563" s="207"/>
      <c r="J563" s="207"/>
      <c r="K563" s="207"/>
      <c r="L563" s="207"/>
      <c r="M563" s="207"/>
      <c r="N563" s="207"/>
      <c r="O563" s="207"/>
      <c r="P563" s="207"/>
      <c r="Q563" s="207"/>
      <c r="R563" s="207"/>
      <c r="S563" s="207"/>
      <c r="T563" s="272"/>
    </row>
    <row r="564" spans="1:20" ht="14.25" customHeight="1" x14ac:dyDescent="0.2">
      <c r="A564" s="161"/>
      <c r="B564" s="271">
        <f t="shared" si="26"/>
        <v>46198</v>
      </c>
      <c r="C564" s="205">
        <f t="shared" si="27"/>
        <v>46198</v>
      </c>
      <c r="D564" s="205"/>
      <c r="E564" s="223">
        <v>46198</v>
      </c>
      <c r="F564" s="206"/>
      <c r="G564" s="207"/>
      <c r="H564" s="207"/>
      <c r="I564" s="207"/>
      <c r="J564" s="207"/>
      <c r="K564" s="207"/>
      <c r="L564" s="207"/>
      <c r="M564" s="207"/>
      <c r="N564" s="207"/>
      <c r="O564" s="207"/>
      <c r="P564" s="207"/>
      <c r="Q564" s="207"/>
      <c r="R564" s="207"/>
      <c r="S564" s="207"/>
      <c r="T564" s="272"/>
    </row>
    <row r="565" spans="1:20" ht="14.25" customHeight="1" x14ac:dyDescent="0.2">
      <c r="A565" s="161"/>
      <c r="B565" s="271">
        <f t="shared" si="26"/>
        <v>46199</v>
      </c>
      <c r="C565" s="205">
        <f t="shared" si="27"/>
        <v>46199</v>
      </c>
      <c r="D565" s="205"/>
      <c r="E565" s="223">
        <v>46199</v>
      </c>
      <c r="F565" s="206"/>
      <c r="G565" s="207"/>
      <c r="H565" s="207"/>
      <c r="I565" s="207"/>
      <c r="J565" s="207"/>
      <c r="K565" s="207"/>
      <c r="L565" s="207"/>
      <c r="M565" s="207"/>
      <c r="N565" s="207"/>
      <c r="O565" s="207"/>
      <c r="P565" s="207"/>
      <c r="Q565" s="207"/>
      <c r="R565" s="207"/>
      <c r="S565" s="207"/>
      <c r="T565" s="272"/>
    </row>
    <row r="566" spans="1:20" ht="14.25" customHeight="1" x14ac:dyDescent="0.2">
      <c r="A566" s="161"/>
      <c r="B566" s="271">
        <f t="shared" si="26"/>
        <v>46200</v>
      </c>
      <c r="C566" s="205">
        <f t="shared" si="27"/>
        <v>46200</v>
      </c>
      <c r="D566" s="205"/>
      <c r="E566" s="223">
        <v>46200</v>
      </c>
      <c r="F566" s="206"/>
      <c r="G566" s="207"/>
      <c r="H566" s="207"/>
      <c r="I566" s="207"/>
      <c r="J566" s="207"/>
      <c r="K566" s="207"/>
      <c r="L566" s="207"/>
      <c r="M566" s="207"/>
      <c r="N566" s="207"/>
      <c r="O566" s="207"/>
      <c r="P566" s="207"/>
      <c r="Q566" s="207"/>
      <c r="R566" s="207"/>
      <c r="S566" s="207"/>
      <c r="T566" s="272"/>
    </row>
    <row r="567" spans="1:20" ht="14.25" customHeight="1" x14ac:dyDescent="0.2">
      <c r="A567" s="161"/>
      <c r="B567" s="267">
        <f t="shared" si="26"/>
        <v>46201</v>
      </c>
      <c r="C567" s="208">
        <f t="shared" si="27"/>
        <v>46201</v>
      </c>
      <c r="D567" s="208"/>
      <c r="E567" s="209">
        <v>46201</v>
      </c>
      <c r="F567" s="210"/>
      <c r="G567" s="211"/>
      <c r="H567" s="274"/>
      <c r="I567" s="274"/>
      <c r="J567" s="274"/>
      <c r="K567" s="274"/>
      <c r="L567" s="274"/>
      <c r="M567" s="274"/>
      <c r="N567" s="274"/>
      <c r="O567" s="274"/>
      <c r="P567" s="274"/>
      <c r="Q567" s="274"/>
      <c r="R567" s="274"/>
      <c r="S567" s="274"/>
      <c r="T567" s="275"/>
    </row>
    <row r="568" spans="1:20" ht="14.25" customHeight="1" x14ac:dyDescent="0.2">
      <c r="A568" s="161"/>
      <c r="B568" s="268">
        <f t="shared" si="26"/>
        <v>46202</v>
      </c>
      <c r="C568" s="205">
        <f t="shared" si="27"/>
        <v>46202</v>
      </c>
      <c r="D568" s="205"/>
      <c r="E568" s="223">
        <v>46202</v>
      </c>
      <c r="F568" s="206">
        <v>27</v>
      </c>
      <c r="G568" s="207"/>
      <c r="H568" s="207"/>
      <c r="I568" s="207"/>
      <c r="J568" s="207"/>
      <c r="K568" s="207"/>
      <c r="L568" s="207"/>
      <c r="M568" s="207"/>
      <c r="N568" s="207"/>
      <c r="O568" s="207"/>
      <c r="P568" s="207"/>
      <c r="Q568" s="207"/>
      <c r="R568" s="207"/>
      <c r="S568" s="207"/>
      <c r="T568" s="272"/>
    </row>
    <row r="569" spans="1:20" ht="14.25" customHeight="1" x14ac:dyDescent="0.2">
      <c r="A569" s="161"/>
      <c r="B569" s="271">
        <f t="shared" si="26"/>
        <v>46203</v>
      </c>
      <c r="C569" s="205">
        <f t="shared" si="27"/>
        <v>46203</v>
      </c>
      <c r="D569" s="205"/>
      <c r="E569" s="223">
        <v>46203</v>
      </c>
      <c r="F569" s="206"/>
      <c r="G569" s="207"/>
      <c r="H569" s="207"/>
      <c r="I569" s="207"/>
      <c r="J569" s="207"/>
      <c r="K569" s="207"/>
      <c r="L569" s="207"/>
      <c r="M569" s="207"/>
      <c r="N569" s="207"/>
      <c r="O569" s="207"/>
      <c r="P569" s="207"/>
      <c r="Q569" s="207"/>
      <c r="R569" s="207"/>
      <c r="S569" s="207"/>
      <c r="T569" s="272"/>
    </row>
    <row r="570" spans="1:20" ht="20.25" customHeight="1" x14ac:dyDescent="0.35">
      <c r="A570" s="161"/>
      <c r="B570" s="287"/>
      <c r="C570" s="233"/>
      <c r="D570" s="233"/>
      <c r="E570" s="234"/>
      <c r="F570" s="235"/>
      <c r="G570" s="236" t="s">
        <v>208</v>
      </c>
      <c r="H570" s="236"/>
      <c r="I570" s="236"/>
      <c r="J570" s="236"/>
      <c r="K570" s="236"/>
      <c r="L570" s="236"/>
      <c r="M570" s="236"/>
      <c r="N570" s="236"/>
      <c r="O570" s="236"/>
      <c r="P570" s="236"/>
      <c r="Q570" s="236"/>
      <c r="R570" s="236"/>
      <c r="S570" s="236"/>
      <c r="T570" s="288"/>
    </row>
    <row r="571" spans="1:20" ht="14.25" customHeight="1" x14ac:dyDescent="0.2">
      <c r="A571" s="161"/>
      <c r="B571" s="271">
        <f t="shared" si="26"/>
        <v>46204</v>
      </c>
      <c r="C571" s="260">
        <f t="shared" ref="C571:C601" si="28">E571</f>
        <v>46204</v>
      </c>
      <c r="D571" s="260"/>
      <c r="E571" s="269">
        <v>46204</v>
      </c>
      <c r="F571" s="214"/>
      <c r="G571" s="207"/>
      <c r="H571" s="207"/>
      <c r="I571" s="207"/>
      <c r="J571" s="207"/>
      <c r="K571" s="207"/>
      <c r="L571" s="207"/>
      <c r="M571" s="207"/>
      <c r="N571" s="207"/>
      <c r="O571" s="207"/>
      <c r="P571" s="207"/>
      <c r="Q571" s="207"/>
      <c r="R571" s="207"/>
      <c r="S571" s="207"/>
      <c r="T571" s="270"/>
    </row>
    <row r="572" spans="1:20" ht="14.25" customHeight="1" x14ac:dyDescent="0.2">
      <c r="A572" s="161"/>
      <c r="B572" s="271">
        <f t="shared" si="26"/>
        <v>46205</v>
      </c>
      <c r="C572" s="205">
        <f t="shared" si="28"/>
        <v>46205</v>
      </c>
      <c r="D572" s="205"/>
      <c r="E572" s="223">
        <v>46205</v>
      </c>
      <c r="F572" s="214"/>
      <c r="G572" s="207"/>
      <c r="H572" s="207"/>
      <c r="I572" s="207"/>
      <c r="J572" s="207"/>
      <c r="K572" s="207"/>
      <c r="L572" s="207"/>
      <c r="M572" s="207"/>
      <c r="N572" s="207"/>
      <c r="O572" s="207"/>
      <c r="P572" s="207"/>
      <c r="Q572" s="207"/>
      <c r="R572" s="207"/>
      <c r="S572" s="207"/>
      <c r="T572" s="272"/>
    </row>
    <row r="573" spans="1:20" ht="14.25" customHeight="1" x14ac:dyDescent="0.2">
      <c r="A573" s="161"/>
      <c r="B573" s="271">
        <f t="shared" si="26"/>
        <v>46206</v>
      </c>
      <c r="C573" s="205">
        <f t="shared" si="28"/>
        <v>46206</v>
      </c>
      <c r="D573" s="205"/>
      <c r="E573" s="223">
        <v>46206</v>
      </c>
      <c r="F573" s="214"/>
      <c r="G573" s="207"/>
      <c r="H573" s="207"/>
      <c r="I573" s="207"/>
      <c r="J573" s="207"/>
      <c r="K573" s="207"/>
      <c r="L573" s="207"/>
      <c r="M573" s="207"/>
      <c r="N573" s="207"/>
      <c r="O573" s="207"/>
      <c r="P573" s="207"/>
      <c r="Q573" s="207"/>
      <c r="R573" s="207"/>
      <c r="S573" s="207"/>
      <c r="T573" s="272"/>
    </row>
    <row r="574" spans="1:20" ht="14.25" customHeight="1" x14ac:dyDescent="0.2">
      <c r="A574" s="161"/>
      <c r="B574" s="271">
        <f t="shared" si="26"/>
        <v>46207</v>
      </c>
      <c r="C574" s="205">
        <f t="shared" si="28"/>
        <v>46207</v>
      </c>
      <c r="D574" s="205"/>
      <c r="E574" s="223">
        <v>46207</v>
      </c>
      <c r="F574" s="214"/>
      <c r="G574" s="207"/>
      <c r="H574" s="207"/>
      <c r="I574" s="207"/>
      <c r="J574" s="207"/>
      <c r="K574" s="207"/>
      <c r="L574" s="207"/>
      <c r="M574" s="207"/>
      <c r="N574" s="207"/>
      <c r="O574" s="207"/>
      <c r="P574" s="207"/>
      <c r="Q574" s="207"/>
      <c r="R574" s="207"/>
      <c r="S574" s="207"/>
      <c r="T574" s="272"/>
    </row>
    <row r="575" spans="1:20" ht="14.25" customHeight="1" x14ac:dyDescent="0.2">
      <c r="A575" s="161"/>
      <c r="B575" s="267">
        <f t="shared" si="26"/>
        <v>46208</v>
      </c>
      <c r="C575" s="208">
        <f t="shared" si="28"/>
        <v>46208</v>
      </c>
      <c r="D575" s="208"/>
      <c r="E575" s="209">
        <v>46208</v>
      </c>
      <c r="F575" s="250"/>
      <c r="G575" s="211"/>
      <c r="H575" s="274"/>
      <c r="I575" s="274"/>
      <c r="J575" s="274"/>
      <c r="K575" s="274"/>
      <c r="L575" s="274"/>
      <c r="M575" s="274"/>
      <c r="N575" s="274"/>
      <c r="O575" s="274"/>
      <c r="P575" s="274"/>
      <c r="Q575" s="274"/>
      <c r="R575" s="274"/>
      <c r="S575" s="274"/>
      <c r="T575" s="275"/>
    </row>
    <row r="576" spans="1:20" ht="14.25" customHeight="1" x14ac:dyDescent="0.2">
      <c r="A576" s="161"/>
      <c r="B576" s="271">
        <f t="shared" si="26"/>
        <v>46209</v>
      </c>
      <c r="C576" s="205">
        <f t="shared" si="28"/>
        <v>46209</v>
      </c>
      <c r="D576" s="205"/>
      <c r="E576" s="223">
        <v>46209</v>
      </c>
      <c r="F576" s="214">
        <v>28</v>
      </c>
      <c r="G576" s="207"/>
      <c r="H576" s="207"/>
      <c r="I576" s="207"/>
      <c r="J576" s="207"/>
      <c r="K576" s="207"/>
      <c r="L576" s="207"/>
      <c r="M576" s="207"/>
      <c r="N576" s="207"/>
      <c r="O576" s="207"/>
      <c r="P576" s="207"/>
      <c r="Q576" s="207"/>
      <c r="R576" s="207"/>
      <c r="S576" s="207"/>
      <c r="T576" s="272"/>
    </row>
    <row r="577" spans="1:20" ht="14.25" customHeight="1" x14ac:dyDescent="0.2">
      <c r="A577" s="161"/>
      <c r="B577" s="271">
        <f t="shared" si="26"/>
        <v>46210</v>
      </c>
      <c r="C577" s="205">
        <f t="shared" si="28"/>
        <v>46210</v>
      </c>
      <c r="D577" s="205"/>
      <c r="E577" s="223">
        <v>46210</v>
      </c>
      <c r="F577" s="214"/>
      <c r="G577" s="207"/>
      <c r="H577" s="207"/>
      <c r="I577" s="207"/>
      <c r="J577" s="207"/>
      <c r="K577" s="207"/>
      <c r="L577" s="207"/>
      <c r="M577" s="207"/>
      <c r="N577" s="207"/>
      <c r="O577" s="207"/>
      <c r="P577" s="207"/>
      <c r="Q577" s="207"/>
      <c r="R577" s="207"/>
      <c r="S577" s="207"/>
      <c r="T577" s="272"/>
    </row>
    <row r="578" spans="1:20" ht="14.25" customHeight="1" x14ac:dyDescent="0.2">
      <c r="A578" s="161"/>
      <c r="B578" s="271">
        <f t="shared" si="26"/>
        <v>46211</v>
      </c>
      <c r="C578" s="205">
        <f t="shared" si="28"/>
        <v>46211</v>
      </c>
      <c r="D578" s="205"/>
      <c r="E578" s="223">
        <v>46211</v>
      </c>
      <c r="F578" s="214"/>
      <c r="G578" s="207"/>
      <c r="H578" s="207"/>
      <c r="I578" s="207"/>
      <c r="J578" s="207"/>
      <c r="K578" s="207"/>
      <c r="L578" s="207"/>
      <c r="M578" s="207"/>
      <c r="N578" s="207"/>
      <c r="O578" s="207"/>
      <c r="P578" s="207"/>
      <c r="Q578" s="207"/>
      <c r="R578" s="207"/>
      <c r="S578" s="207"/>
      <c r="T578" s="272"/>
    </row>
    <row r="579" spans="1:20" ht="14.25" customHeight="1" x14ac:dyDescent="0.2">
      <c r="A579" s="161"/>
      <c r="B579" s="271">
        <f t="shared" si="26"/>
        <v>46212</v>
      </c>
      <c r="C579" s="205">
        <f t="shared" si="28"/>
        <v>46212</v>
      </c>
      <c r="D579" s="205"/>
      <c r="E579" s="223">
        <v>46212</v>
      </c>
      <c r="F579" s="214"/>
      <c r="G579" s="207"/>
      <c r="H579" s="207"/>
      <c r="I579" s="207"/>
      <c r="J579" s="207"/>
      <c r="K579" s="207"/>
      <c r="L579" s="207"/>
      <c r="M579" s="207"/>
      <c r="N579" s="207"/>
      <c r="O579" s="207"/>
      <c r="P579" s="207"/>
      <c r="Q579" s="207"/>
      <c r="R579" s="207"/>
      <c r="S579" s="207"/>
      <c r="T579" s="272"/>
    </row>
    <row r="580" spans="1:20" ht="14.25" customHeight="1" x14ac:dyDescent="0.2">
      <c r="A580" s="161"/>
      <c r="B580" s="271">
        <f t="shared" si="26"/>
        <v>46213</v>
      </c>
      <c r="C580" s="205">
        <f t="shared" si="28"/>
        <v>46213</v>
      </c>
      <c r="D580" s="205"/>
      <c r="E580" s="223">
        <v>46213</v>
      </c>
      <c r="F580" s="214"/>
      <c r="G580" s="207"/>
      <c r="H580" s="207"/>
      <c r="I580" s="207"/>
      <c r="J580" s="207"/>
      <c r="K580" s="207"/>
      <c r="L580" s="207"/>
      <c r="M580" s="207"/>
      <c r="N580" s="207"/>
      <c r="O580" s="207"/>
      <c r="P580" s="207"/>
      <c r="Q580" s="207"/>
      <c r="R580" s="207"/>
      <c r="S580" s="207"/>
      <c r="T580" s="272"/>
    </row>
    <row r="581" spans="1:20" ht="14.25" customHeight="1" x14ac:dyDescent="0.2">
      <c r="A581" s="161"/>
      <c r="B581" s="271">
        <f t="shared" si="26"/>
        <v>46214</v>
      </c>
      <c r="C581" s="205">
        <f t="shared" si="28"/>
        <v>46214</v>
      </c>
      <c r="D581" s="205"/>
      <c r="E581" s="223">
        <v>46214</v>
      </c>
      <c r="F581" s="214"/>
      <c r="G581" s="207"/>
      <c r="H581" s="207"/>
      <c r="I581" s="207"/>
      <c r="J581" s="207"/>
      <c r="K581" s="207"/>
      <c r="L581" s="207"/>
      <c r="M581" s="207"/>
      <c r="N581" s="207"/>
      <c r="O581" s="207"/>
      <c r="P581" s="207"/>
      <c r="Q581" s="207"/>
      <c r="R581" s="207"/>
      <c r="S581" s="207"/>
      <c r="T581" s="272"/>
    </row>
    <row r="582" spans="1:20" ht="14.25" customHeight="1" x14ac:dyDescent="0.2">
      <c r="A582" s="161"/>
      <c r="B582" s="267">
        <f t="shared" si="26"/>
        <v>46215</v>
      </c>
      <c r="C582" s="208">
        <f t="shared" si="28"/>
        <v>46215</v>
      </c>
      <c r="D582" s="208"/>
      <c r="E582" s="209">
        <v>46215</v>
      </c>
      <c r="F582" s="250"/>
      <c r="G582" s="211"/>
      <c r="H582" s="274"/>
      <c r="I582" s="274"/>
      <c r="J582" s="274"/>
      <c r="K582" s="274"/>
      <c r="L582" s="274"/>
      <c r="M582" s="274"/>
      <c r="N582" s="274"/>
      <c r="O582" s="274"/>
      <c r="P582" s="274"/>
      <c r="Q582" s="274"/>
      <c r="R582" s="274"/>
      <c r="S582" s="274"/>
      <c r="T582" s="275"/>
    </row>
    <row r="583" spans="1:20" ht="14.25" customHeight="1" x14ac:dyDescent="0.2">
      <c r="A583" s="161"/>
      <c r="B583" s="271">
        <f t="shared" si="26"/>
        <v>46216</v>
      </c>
      <c r="C583" s="205">
        <f t="shared" si="28"/>
        <v>46216</v>
      </c>
      <c r="D583" s="205"/>
      <c r="E583" s="223">
        <v>46216</v>
      </c>
      <c r="F583" s="214">
        <v>29</v>
      </c>
      <c r="G583" s="207"/>
      <c r="H583" s="207"/>
      <c r="I583" s="207"/>
      <c r="J583" s="207"/>
      <c r="K583" s="207"/>
      <c r="L583" s="207"/>
      <c r="M583" s="207"/>
      <c r="N583" s="207"/>
      <c r="O583" s="207"/>
      <c r="P583" s="207"/>
      <c r="Q583" s="207"/>
      <c r="R583" s="207"/>
      <c r="S583" s="207"/>
      <c r="T583" s="272"/>
    </row>
    <row r="584" spans="1:20" ht="14.25" customHeight="1" x14ac:dyDescent="0.2">
      <c r="A584" s="161"/>
      <c r="B584" s="271">
        <f t="shared" si="26"/>
        <v>46217</v>
      </c>
      <c r="C584" s="205">
        <f t="shared" si="28"/>
        <v>46217</v>
      </c>
      <c r="D584" s="205"/>
      <c r="E584" s="223">
        <v>46217</v>
      </c>
      <c r="F584" s="214"/>
      <c r="G584" s="207"/>
      <c r="H584" s="207"/>
      <c r="I584" s="207"/>
      <c r="J584" s="207"/>
      <c r="K584" s="207"/>
      <c r="L584" s="207"/>
      <c r="M584" s="207"/>
      <c r="N584" s="207"/>
      <c r="O584" s="207"/>
      <c r="P584" s="207"/>
      <c r="Q584" s="207"/>
      <c r="R584" s="207"/>
      <c r="S584" s="207"/>
      <c r="T584" s="272"/>
    </row>
    <row r="585" spans="1:20" ht="14.25" customHeight="1" x14ac:dyDescent="0.2">
      <c r="A585" s="161"/>
      <c r="B585" s="271">
        <f t="shared" si="26"/>
        <v>46218</v>
      </c>
      <c r="C585" s="205">
        <f t="shared" si="28"/>
        <v>46218</v>
      </c>
      <c r="D585" s="205"/>
      <c r="E585" s="223">
        <v>46218</v>
      </c>
      <c r="F585" s="214"/>
      <c r="G585" s="207"/>
      <c r="H585" s="207"/>
      <c r="I585" s="207"/>
      <c r="J585" s="207"/>
      <c r="K585" s="207"/>
      <c r="L585" s="207"/>
      <c r="M585" s="207"/>
      <c r="N585" s="207"/>
      <c r="O585" s="207"/>
      <c r="P585" s="207"/>
      <c r="Q585" s="207"/>
      <c r="R585" s="207"/>
      <c r="S585" s="207"/>
      <c r="T585" s="272"/>
    </row>
    <row r="586" spans="1:20" ht="14.25" customHeight="1" x14ac:dyDescent="0.2">
      <c r="A586" s="161"/>
      <c r="B586" s="271">
        <f t="shared" si="26"/>
        <v>46219</v>
      </c>
      <c r="C586" s="205">
        <f t="shared" si="28"/>
        <v>46219</v>
      </c>
      <c r="D586" s="205"/>
      <c r="E586" s="223">
        <v>46219</v>
      </c>
      <c r="F586" s="214"/>
      <c r="G586" s="207"/>
      <c r="H586" s="207"/>
      <c r="I586" s="207"/>
      <c r="J586" s="207"/>
      <c r="K586" s="207"/>
      <c r="L586" s="207"/>
      <c r="M586" s="207"/>
      <c r="N586" s="207"/>
      <c r="O586" s="207"/>
      <c r="P586" s="207"/>
      <c r="Q586" s="207"/>
      <c r="R586" s="207"/>
      <c r="S586" s="207"/>
      <c r="T586" s="272"/>
    </row>
    <row r="587" spans="1:20" ht="14.25" customHeight="1" x14ac:dyDescent="0.2">
      <c r="A587" s="161"/>
      <c r="B587" s="271">
        <f t="shared" si="26"/>
        <v>46220</v>
      </c>
      <c r="C587" s="205">
        <f t="shared" si="28"/>
        <v>46220</v>
      </c>
      <c r="D587" s="205"/>
      <c r="E587" s="223">
        <v>46220</v>
      </c>
      <c r="F587" s="214"/>
      <c r="G587" s="207"/>
      <c r="H587" s="207"/>
      <c r="I587" s="207"/>
      <c r="J587" s="207"/>
      <c r="K587" s="207"/>
      <c r="L587" s="207"/>
      <c r="M587" s="207"/>
      <c r="N587" s="207"/>
      <c r="O587" s="207"/>
      <c r="P587" s="207"/>
      <c r="Q587" s="207"/>
      <c r="R587" s="207"/>
      <c r="S587" s="207"/>
      <c r="T587" s="272"/>
    </row>
    <row r="588" spans="1:20" ht="14.25" customHeight="1" x14ac:dyDescent="0.2">
      <c r="A588" s="161"/>
      <c r="B588" s="271">
        <f t="shared" si="26"/>
        <v>46221</v>
      </c>
      <c r="C588" s="205">
        <f t="shared" si="28"/>
        <v>46221</v>
      </c>
      <c r="D588" s="205"/>
      <c r="E588" s="223">
        <v>46221</v>
      </c>
      <c r="F588" s="214"/>
      <c r="G588" s="207"/>
      <c r="H588" s="207"/>
      <c r="I588" s="207"/>
      <c r="J588" s="207"/>
      <c r="K588" s="207"/>
      <c r="L588" s="207"/>
      <c r="M588" s="207"/>
      <c r="N588" s="207"/>
      <c r="O588" s="207"/>
      <c r="P588" s="207"/>
      <c r="Q588" s="207"/>
      <c r="R588" s="207"/>
      <c r="S588" s="207"/>
      <c r="T588" s="272"/>
    </row>
    <row r="589" spans="1:20" ht="14.25" customHeight="1" x14ac:dyDescent="0.2">
      <c r="A589" s="161"/>
      <c r="B589" s="267">
        <f t="shared" si="26"/>
        <v>46222</v>
      </c>
      <c r="C589" s="208">
        <f t="shared" si="28"/>
        <v>46222</v>
      </c>
      <c r="D589" s="208"/>
      <c r="E589" s="209">
        <v>46222</v>
      </c>
      <c r="F589" s="250"/>
      <c r="G589" s="211"/>
      <c r="H589" s="274"/>
      <c r="I589" s="274"/>
      <c r="J589" s="274"/>
      <c r="K589" s="274"/>
      <c r="L589" s="274"/>
      <c r="M589" s="274"/>
      <c r="N589" s="274"/>
      <c r="O589" s="274"/>
      <c r="P589" s="274"/>
      <c r="Q589" s="274"/>
      <c r="R589" s="274"/>
      <c r="S589" s="274"/>
      <c r="T589" s="275"/>
    </row>
    <row r="590" spans="1:20" ht="14.25" customHeight="1" x14ac:dyDescent="0.2">
      <c r="A590" s="161"/>
      <c r="B590" s="271">
        <f t="shared" si="26"/>
        <v>46223</v>
      </c>
      <c r="C590" s="205">
        <f t="shared" si="28"/>
        <v>46223</v>
      </c>
      <c r="D590" s="205"/>
      <c r="E590" s="223">
        <v>46223</v>
      </c>
      <c r="F590" s="214">
        <v>30</v>
      </c>
      <c r="G590" s="207"/>
      <c r="H590" s="207"/>
      <c r="I590" s="207"/>
      <c r="J590" s="207"/>
      <c r="K590" s="207"/>
      <c r="L590" s="207"/>
      <c r="M590" s="207"/>
      <c r="N590" s="207"/>
      <c r="O590" s="207"/>
      <c r="P590" s="207"/>
      <c r="Q590" s="207"/>
      <c r="R590" s="207"/>
      <c r="S590" s="207"/>
      <c r="T590" s="272"/>
    </row>
    <row r="591" spans="1:20" ht="14.25" customHeight="1" x14ac:dyDescent="0.2">
      <c r="A591" s="161"/>
      <c r="B591" s="271">
        <f t="shared" si="26"/>
        <v>46224</v>
      </c>
      <c r="C591" s="205">
        <f t="shared" si="28"/>
        <v>46224</v>
      </c>
      <c r="D591" s="205"/>
      <c r="E591" s="223">
        <v>46224</v>
      </c>
      <c r="F591" s="214"/>
      <c r="G591" s="207"/>
      <c r="H591" s="207"/>
      <c r="I591" s="207"/>
      <c r="J591" s="207"/>
      <c r="K591" s="207"/>
      <c r="L591" s="207"/>
      <c r="M591" s="207"/>
      <c r="N591" s="207"/>
      <c r="O591" s="207"/>
      <c r="P591" s="207"/>
      <c r="Q591" s="207"/>
      <c r="R591" s="207"/>
      <c r="S591" s="207"/>
      <c r="T591" s="272"/>
    </row>
    <row r="592" spans="1:20" ht="14.25" customHeight="1" x14ac:dyDescent="0.2">
      <c r="A592" s="161"/>
      <c r="B592" s="271">
        <f t="shared" si="26"/>
        <v>46225</v>
      </c>
      <c r="C592" s="205">
        <f t="shared" si="28"/>
        <v>46225</v>
      </c>
      <c r="D592" s="205"/>
      <c r="E592" s="223">
        <v>46225</v>
      </c>
      <c r="F592" s="214"/>
      <c r="G592" s="207"/>
      <c r="H592" s="207"/>
      <c r="I592" s="207"/>
      <c r="J592" s="207"/>
      <c r="K592" s="207"/>
      <c r="L592" s="207"/>
      <c r="M592" s="207"/>
      <c r="N592" s="207"/>
      <c r="O592" s="207"/>
      <c r="P592" s="207"/>
      <c r="Q592" s="207"/>
      <c r="R592" s="207"/>
      <c r="S592" s="207"/>
      <c r="T592" s="272"/>
    </row>
    <row r="593" spans="1:20" ht="14.25" customHeight="1" x14ac:dyDescent="0.2">
      <c r="A593" s="161"/>
      <c r="B593" s="271">
        <f t="shared" si="26"/>
        <v>46226</v>
      </c>
      <c r="C593" s="205">
        <f t="shared" si="28"/>
        <v>46226</v>
      </c>
      <c r="D593" s="205"/>
      <c r="E593" s="223">
        <v>46226</v>
      </c>
      <c r="F593" s="214"/>
      <c r="G593" s="207"/>
      <c r="H593" s="207"/>
      <c r="I593" s="207"/>
      <c r="J593" s="207"/>
      <c r="K593" s="207"/>
      <c r="L593" s="207"/>
      <c r="M593" s="207"/>
      <c r="N593" s="207"/>
      <c r="O593" s="207"/>
      <c r="P593" s="207"/>
      <c r="Q593" s="207"/>
      <c r="R593" s="207"/>
      <c r="S593" s="207"/>
      <c r="T593" s="272"/>
    </row>
    <row r="594" spans="1:20" ht="14.25" customHeight="1" x14ac:dyDescent="0.2">
      <c r="A594" s="161"/>
      <c r="B594" s="271">
        <f t="shared" si="26"/>
        <v>46227</v>
      </c>
      <c r="C594" s="205">
        <f t="shared" si="28"/>
        <v>46227</v>
      </c>
      <c r="D594" s="205"/>
      <c r="E594" s="223">
        <v>46227</v>
      </c>
      <c r="F594" s="214"/>
      <c r="G594" s="207"/>
      <c r="H594" s="207"/>
      <c r="I594" s="207"/>
      <c r="J594" s="207"/>
      <c r="K594" s="207"/>
      <c r="L594" s="207"/>
      <c r="M594" s="207"/>
      <c r="N594" s="207"/>
      <c r="O594" s="207"/>
      <c r="P594" s="207"/>
      <c r="Q594" s="207"/>
      <c r="R594" s="207"/>
      <c r="S594" s="207"/>
      <c r="T594" s="272"/>
    </row>
    <row r="595" spans="1:20" ht="14.25" customHeight="1" x14ac:dyDescent="0.2">
      <c r="A595" s="161"/>
      <c r="B595" s="271">
        <f t="shared" si="26"/>
        <v>46228</v>
      </c>
      <c r="C595" s="205">
        <f t="shared" si="28"/>
        <v>46228</v>
      </c>
      <c r="D595" s="205"/>
      <c r="E595" s="223">
        <v>46228</v>
      </c>
      <c r="F595" s="214"/>
      <c r="G595" s="207"/>
      <c r="H595" s="207"/>
      <c r="I595" s="207"/>
      <c r="J595" s="207"/>
      <c r="K595" s="207"/>
      <c r="L595" s="207"/>
      <c r="M595" s="207"/>
      <c r="N595" s="207"/>
      <c r="O595" s="207"/>
      <c r="P595" s="207"/>
      <c r="Q595" s="207"/>
      <c r="R595" s="207"/>
      <c r="S595" s="207"/>
      <c r="T595" s="272"/>
    </row>
    <row r="596" spans="1:20" ht="14.25" customHeight="1" x14ac:dyDescent="0.2">
      <c r="A596" s="161"/>
      <c r="B596" s="267">
        <f t="shared" si="26"/>
        <v>46229</v>
      </c>
      <c r="C596" s="208">
        <f t="shared" si="28"/>
        <v>46229</v>
      </c>
      <c r="D596" s="208"/>
      <c r="E596" s="209">
        <v>46229</v>
      </c>
      <c r="F596" s="250"/>
      <c r="G596" s="211"/>
      <c r="H596" s="274"/>
      <c r="I596" s="274"/>
      <c r="J596" s="274"/>
      <c r="K596" s="274"/>
      <c r="L596" s="274"/>
      <c r="M596" s="274"/>
      <c r="N596" s="274"/>
      <c r="O596" s="274"/>
      <c r="P596" s="274"/>
      <c r="Q596" s="274"/>
      <c r="R596" s="274"/>
      <c r="S596" s="274"/>
      <c r="T596" s="275"/>
    </row>
    <row r="597" spans="1:20" ht="14.25" customHeight="1" x14ac:dyDescent="0.2">
      <c r="A597" s="161"/>
      <c r="B597" s="271">
        <f t="shared" si="26"/>
        <v>46230</v>
      </c>
      <c r="C597" s="205">
        <f t="shared" si="28"/>
        <v>46230</v>
      </c>
      <c r="D597" s="205"/>
      <c r="E597" s="223">
        <v>46230</v>
      </c>
      <c r="F597" s="214">
        <v>31</v>
      </c>
      <c r="G597" s="207"/>
      <c r="H597" s="207"/>
      <c r="I597" s="207"/>
      <c r="J597" s="207"/>
      <c r="K597" s="207"/>
      <c r="L597" s="207"/>
      <c r="M597" s="207"/>
      <c r="N597" s="207"/>
      <c r="O597" s="207"/>
      <c r="P597" s="207"/>
      <c r="Q597" s="207"/>
      <c r="R597" s="207"/>
      <c r="S597" s="207"/>
      <c r="T597" s="272"/>
    </row>
    <row r="598" spans="1:20" ht="14.25" customHeight="1" x14ac:dyDescent="0.2">
      <c r="A598" s="161"/>
      <c r="B598" s="271">
        <f t="shared" si="26"/>
        <v>46231</v>
      </c>
      <c r="C598" s="205">
        <f t="shared" si="28"/>
        <v>46231</v>
      </c>
      <c r="D598" s="205"/>
      <c r="E598" s="223">
        <v>46231</v>
      </c>
      <c r="F598" s="214"/>
      <c r="G598" s="207"/>
      <c r="H598" s="207"/>
      <c r="I598" s="207"/>
      <c r="J598" s="207"/>
      <c r="K598" s="207"/>
      <c r="L598" s="207"/>
      <c r="M598" s="207"/>
      <c r="N598" s="207"/>
      <c r="O598" s="207"/>
      <c r="P598" s="207"/>
      <c r="Q598" s="207"/>
      <c r="R598" s="207"/>
      <c r="S598" s="207"/>
      <c r="T598" s="272"/>
    </row>
    <row r="599" spans="1:20" ht="14.25" customHeight="1" x14ac:dyDescent="0.2">
      <c r="A599" s="161"/>
      <c r="B599" s="271">
        <f t="shared" si="26"/>
        <v>46232</v>
      </c>
      <c r="C599" s="205">
        <f t="shared" si="28"/>
        <v>46232</v>
      </c>
      <c r="D599" s="205"/>
      <c r="E599" s="223">
        <v>46232</v>
      </c>
      <c r="F599" s="214"/>
      <c r="G599" s="207"/>
      <c r="H599" s="207"/>
      <c r="I599" s="207"/>
      <c r="J599" s="207"/>
      <c r="K599" s="207"/>
      <c r="L599" s="207"/>
      <c r="M599" s="207"/>
      <c r="N599" s="207"/>
      <c r="O599" s="207"/>
      <c r="P599" s="207"/>
      <c r="Q599" s="207"/>
      <c r="R599" s="207"/>
      <c r="S599" s="207"/>
      <c r="T599" s="272"/>
    </row>
    <row r="600" spans="1:20" ht="14.25" customHeight="1" x14ac:dyDescent="0.2">
      <c r="A600" s="161"/>
      <c r="B600" s="271">
        <f t="shared" si="26"/>
        <v>46233</v>
      </c>
      <c r="C600" s="205">
        <f t="shared" si="28"/>
        <v>46233</v>
      </c>
      <c r="D600" s="205"/>
      <c r="E600" s="223">
        <v>46233</v>
      </c>
      <c r="F600" s="214"/>
      <c r="G600" s="207"/>
      <c r="H600" s="207"/>
      <c r="I600" s="207"/>
      <c r="J600" s="207"/>
      <c r="K600" s="207"/>
      <c r="L600" s="207"/>
      <c r="M600" s="207"/>
      <c r="N600" s="207"/>
      <c r="O600" s="207"/>
      <c r="P600" s="207"/>
      <c r="Q600" s="207"/>
      <c r="R600" s="207"/>
      <c r="S600" s="207"/>
      <c r="T600" s="272"/>
    </row>
    <row r="601" spans="1:20" ht="14.25" customHeight="1" x14ac:dyDescent="0.2">
      <c r="A601" s="161"/>
      <c r="B601" s="349">
        <f t="shared" si="26"/>
        <v>46234</v>
      </c>
      <c r="C601" s="350">
        <f t="shared" si="28"/>
        <v>46234</v>
      </c>
      <c r="D601" s="350"/>
      <c r="E601" s="321">
        <v>46234</v>
      </c>
      <c r="F601" s="351"/>
      <c r="G601" s="352"/>
      <c r="H601" s="207"/>
      <c r="I601" s="207"/>
      <c r="J601" s="207"/>
      <c r="K601" s="207"/>
      <c r="L601" s="207"/>
      <c r="M601" s="207"/>
      <c r="N601" s="207"/>
      <c r="O601" s="207"/>
      <c r="P601" s="207"/>
      <c r="Q601" s="207"/>
      <c r="R601" s="207"/>
      <c r="S601" s="207"/>
      <c r="T601" s="272"/>
    </row>
    <row r="602" spans="1:20" ht="14.25" customHeight="1" x14ac:dyDescent="0.2">
      <c r="A602" s="161"/>
      <c r="B602" s="322"/>
      <c r="C602" s="323" t="s">
        <v>105</v>
      </c>
      <c r="D602" s="323"/>
      <c r="E602" s="324"/>
      <c r="F602" s="325"/>
      <c r="G602" s="324"/>
      <c r="H602" s="324"/>
      <c r="I602" s="324"/>
      <c r="J602" s="324"/>
      <c r="K602" s="324"/>
      <c r="L602" s="324"/>
      <c r="M602" s="324"/>
      <c r="N602" s="324"/>
      <c r="O602" s="324"/>
      <c r="P602" s="324"/>
      <c r="Q602" s="324"/>
      <c r="R602" s="324"/>
      <c r="S602" s="324"/>
      <c r="T602" s="326"/>
    </row>
    <row r="603" spans="1:20" ht="20.25" customHeight="1" x14ac:dyDescent="0.2">
      <c r="A603" s="161"/>
      <c r="B603" s="327"/>
      <c r="C603" s="328" t="s">
        <v>196</v>
      </c>
      <c r="D603" s="328"/>
      <c r="E603" s="329"/>
      <c r="F603" s="330"/>
      <c r="G603" s="331"/>
      <c r="H603" s="331"/>
      <c r="I603" s="331"/>
      <c r="J603" s="331"/>
      <c r="K603" s="331"/>
      <c r="L603" s="331"/>
      <c r="M603" s="331"/>
      <c r="N603" s="331"/>
      <c r="O603" s="331"/>
      <c r="P603" s="331"/>
      <c r="Q603" s="331"/>
      <c r="R603" s="331"/>
      <c r="S603" s="331"/>
      <c r="T603" s="332"/>
    </row>
    <row r="604" spans="1:20" x14ac:dyDescent="0.2">
      <c r="A604" s="161"/>
      <c r="B604" s="327"/>
      <c r="C604" s="328"/>
      <c r="D604" s="328"/>
      <c r="E604" s="329"/>
      <c r="F604" s="342"/>
      <c r="G604" s="331"/>
      <c r="H604" s="331"/>
      <c r="I604" s="331"/>
      <c r="J604" s="331"/>
      <c r="K604" s="331"/>
      <c r="L604" s="331"/>
      <c r="M604" s="331"/>
      <c r="N604" s="331"/>
      <c r="O604" s="331"/>
      <c r="P604" s="331"/>
      <c r="Q604" s="331"/>
      <c r="R604" s="331"/>
      <c r="S604" s="331"/>
      <c r="T604" s="332"/>
    </row>
    <row r="605" spans="1:20" x14ac:dyDescent="0.2">
      <c r="A605" s="161"/>
      <c r="B605" s="333"/>
      <c r="C605" s="334"/>
      <c r="D605" s="334"/>
      <c r="E605" s="335"/>
      <c r="F605" s="336"/>
      <c r="G605" s="337"/>
      <c r="H605" s="337"/>
      <c r="I605" s="337"/>
      <c r="J605" s="337"/>
      <c r="K605" s="337"/>
      <c r="L605" s="337"/>
      <c r="M605" s="337"/>
      <c r="N605" s="337"/>
      <c r="O605" s="337"/>
      <c r="P605" s="337"/>
      <c r="Q605" s="337"/>
      <c r="R605" s="337"/>
      <c r="S605" s="337"/>
      <c r="T605" s="338"/>
    </row>
    <row r="606" spans="1:20" x14ac:dyDescent="0.2">
      <c r="C606" s="165"/>
      <c r="D606" s="165"/>
      <c r="F606" s="166"/>
    </row>
  </sheetData>
  <sheetProtection algorithmName="SHA-512" hashValue="yc180NNnz+rlyNcByiHC2AUDITVjRpvi9aZ6F+Xw+bd2JE4J/yHSX0kFL0ZMvmVAy5Ami0jBvRhyYiRhmKbwOA==" saltValue="WKqNGiw4XVzvyzYT/J/T0Q==" spinCount="100000" sheet="1" formatCells="0" formatColumns="0" formatRows="0" insertHyperlinks="0"/>
  <conditionalFormatting sqref="D7:D601">
    <cfRule type="expression" dxfId="1" priority="1" stopIfTrue="1">
      <formula>E7=TODAY()</formula>
    </cfRule>
  </conditionalFormatting>
  <hyperlinks>
    <hyperlink ref="G1" location="Zentrale!A1" display="Zentrale" xr:uid="{BCF62A52-69C9-4E02-A92D-5E1DB83125BB}"/>
    <hyperlink ref="J1" location="Kalender!E6" display="Jan" xr:uid="{1ABFF732-A6F5-416E-B1C7-4E58EF81FAE9}"/>
    <hyperlink ref="K1" location="Kalender!E39" display="Feb" xr:uid="{B8A2D316-010B-408B-AC6C-92298A01BE5E}"/>
    <hyperlink ref="L1" location="Kalender!E68" display="Mrz" xr:uid="{DAE6EEDF-513C-480E-9485-9C53CDEAA90D}"/>
    <hyperlink ref="M1" location="Kalender!E101" display="Apr" xr:uid="{987396D4-9903-4340-8DF3-DD0EF1569B9B}"/>
    <hyperlink ref="N1" location="Kalender!E132" display="Mai" xr:uid="{CED4F92A-3754-4EEE-8505-93382ACE4846}"/>
    <hyperlink ref="O1" location="Kalender!E164" display="Jun" xr:uid="{6FABA24A-0121-4F40-9AEF-A9EE5D71028F}"/>
    <hyperlink ref="P1" location="Kalender!E195" display="Jul" xr:uid="{6326F586-BA01-4EF6-91C0-817EE0AAA1BC}"/>
    <hyperlink ref="Q1" location="Kalender!E227" display="Aug" xr:uid="{F761B5AA-7B22-47AC-A410-931848CD2BF1}"/>
    <hyperlink ref="R1" location="Kalender!E259" display="Sep" xr:uid="{782E0191-4989-4A17-97EF-572C1E90D1AB}"/>
    <hyperlink ref="S1" location="Kalender!E290" display="Okt" xr:uid="{087751BB-FA73-46EA-9C8E-6BCF281F7503}"/>
    <hyperlink ref="J3" location="Kalender!E322" display="Nov" xr:uid="{E3F7B9BC-AE78-4098-AD22-B91ADA607268}"/>
    <hyperlink ref="K3" location="Kalender!E353" display="Dez" xr:uid="{DAA391AB-2902-44A9-989D-8D0646F120CF}"/>
    <hyperlink ref="M3" location="Kalender!E385" display="Jan" xr:uid="{6BAAC0D5-4E8A-4F8B-8AE6-FDD9B9720532}"/>
    <hyperlink ref="N3" location="Kalender!E417" display="Feb" xr:uid="{38887B0E-9976-47F6-BFAB-47117F47AE1F}"/>
    <hyperlink ref="O3" location="Kalender!E446" display="Mrz" xr:uid="{FAC70F26-B166-43F9-93FB-37D0FB7B7BB2}"/>
    <hyperlink ref="P3" location="Kalender!E478" display="Apr" xr:uid="{113CE583-E967-425D-96A8-DC0338291E97}"/>
    <hyperlink ref="Q3" location="Kalender!E509" display="Mai" xr:uid="{6F8774A6-0DAB-4427-8D40-806E6D156F1B}"/>
    <hyperlink ref="R3" location="Kalender!E541" display="Jun" xr:uid="{A8F044BD-CB4F-495E-9824-67D934947EBE}"/>
    <hyperlink ref="S3" location="Kalender!E572" display="Jul" xr:uid="{BCDA9669-2917-464C-83A1-237F50294B79}"/>
  </hyperlinks>
  <printOptions horizontalCentered="1" gridLines="1"/>
  <pageMargins left="0.39370078740157483" right="0.39370078740157483" top="0.59055118110236227" bottom="0.59055118110236227" header="0.31496062992125984" footer="0.31496062992125984"/>
  <pageSetup paperSize="9" scale="90" orientation="landscape" horizontalDpi="300" verticalDpi="300" r:id="rId1"/>
  <headerFooter alignWithMargins="0">
    <oddHeader>&amp;CSeite &amp;P/&amp;N   &amp;D</oddHeader>
    <oddFooter>&amp;L&amp;12Aus dem Excel-Album Digitale Zeitplaner&amp;R&amp;12© Auvista Verlag München</oddFooter>
  </headerFooter>
  <rowBreaks count="18" manualBreakCount="18">
    <brk id="37" max="16383" man="1"/>
    <brk id="66" max="16383" man="1"/>
    <brk id="98" max="16383" man="1"/>
    <brk id="129" max="16383" man="1"/>
    <brk id="161" max="16383" man="1"/>
    <brk id="192" max="16383" man="1"/>
    <brk id="224" max="16383" man="1"/>
    <brk id="256" max="16383" man="1"/>
    <brk id="287" max="16383" man="1"/>
    <brk id="319" max="16383" man="1"/>
    <brk id="350" max="16383" man="1"/>
    <brk id="382" max="16383" man="1"/>
    <brk id="414" max="16383" man="1"/>
    <brk id="443" max="16383" man="1"/>
    <brk id="475" max="16383" man="1"/>
    <brk id="506" max="16383" man="1"/>
    <brk id="538" max="16383" man="1"/>
    <brk id="569"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049EE-BA2C-4E75-803E-D8CA9BAD8B37}">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IF(Zentrale!B10="","Überschrift in /Zentrale/ in Zelle B10 eintragen",Zentrale!B10)</f>
        <v>Überschrift in /Zentrale/ in Zelle B10 eintragen</v>
      </c>
      <c r="C2" s="115"/>
      <c r="D2" s="34"/>
    </row>
    <row r="3" spans="1:4" ht="51" x14ac:dyDescent="0.2">
      <c r="A3" s="37" t="s">
        <v>12</v>
      </c>
      <c r="B3" s="39" t="s">
        <v>13</v>
      </c>
      <c r="C3" s="38" t="s">
        <v>18</v>
      </c>
      <c r="D3" s="35" t="s">
        <v>20</v>
      </c>
    </row>
    <row r="4" spans="1:4" ht="25.5"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mbRDWNHZQs4NhFXS/odv75owCE1vK+5ygYMFw+bgChLA/e9KQhPL5ySQkaK7ng7JGBO59ibJuzA8VVbk940xeQ==" saltValue="aQuVD2Y/fwsim9j/vs/ZuA==" spinCount="100000" sheet="1" scenarios="1" formatCells="0" formatColumns="0" formatRows="0" insertHyperlinks="0"/>
  <autoFilter ref="A5:D22" xr:uid="{32DACDEF-19EE-4811-8D4B-53F855AF904B}"/>
  <hyperlinks>
    <hyperlink ref="A2" location="Zentrale!A1" display="Zur Zentrale" xr:uid="{0CA659BC-CD32-4E20-A1A5-3740A4BF782C}"/>
    <hyperlink ref="B2" location="Zentrale!B10" display="Zentrale!B10" xr:uid="{A92F1C07-1510-4A63-869B-F4862B43E971}"/>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D4AB-BEBE-4E77-B30E-F937C983BB0C}">
  <dimension ref="A1:S384"/>
  <sheetViews>
    <sheetView zoomScale="87" zoomScaleNormal="87" workbookViewId="0">
      <pane ySplit="5" topLeftCell="A6" activePane="bottomLeft" state="frozenSplit"/>
      <selection pane="bottomLeft"/>
    </sheetView>
  </sheetViews>
  <sheetFormatPr baseColWidth="10" defaultColWidth="14.375" defaultRowHeight="15" x14ac:dyDescent="0.25"/>
  <cols>
    <col min="1" max="2" width="4.625" style="181" customWidth="1"/>
    <col min="3" max="3" width="0.5" style="181" customWidth="1"/>
    <col min="4" max="5" width="3.875" style="181" customWidth="1"/>
    <col min="6" max="19" width="8.625" style="181" customWidth="1"/>
    <col min="20" max="16384" width="14.375" style="181"/>
  </cols>
  <sheetData>
    <row r="1" spans="1:19" x14ac:dyDescent="0.25">
      <c r="A1" s="177" t="s">
        <v>218</v>
      </c>
      <c r="B1" s="177"/>
      <c r="C1" s="177"/>
      <c r="D1" s="178"/>
      <c r="E1" s="179"/>
      <c r="F1" s="169" t="s">
        <v>59</v>
      </c>
      <c r="G1" s="180"/>
      <c r="H1" s="180"/>
      <c r="I1" s="180"/>
      <c r="J1" s="180"/>
      <c r="K1" s="180"/>
      <c r="L1" s="180"/>
      <c r="M1" s="180"/>
      <c r="N1" s="180"/>
      <c r="O1" s="180"/>
      <c r="P1" s="180"/>
      <c r="Q1" s="180"/>
      <c r="R1" s="180"/>
      <c r="S1" s="180"/>
    </row>
    <row r="2" spans="1:19" x14ac:dyDescent="0.25">
      <c r="A2" s="177"/>
      <c r="B2" s="177"/>
      <c r="C2" s="177"/>
      <c r="D2" s="171"/>
      <c r="E2" s="182"/>
      <c r="F2" s="174" t="s">
        <v>126</v>
      </c>
      <c r="G2" s="168" t="s">
        <v>170</v>
      </c>
      <c r="H2" s="169" t="s">
        <v>49</v>
      </c>
      <c r="I2" s="169" t="s">
        <v>50</v>
      </c>
      <c r="J2" s="169" t="s">
        <v>51</v>
      </c>
      <c r="K2" s="169" t="s">
        <v>52</v>
      </c>
      <c r="L2" s="169" t="s">
        <v>53</v>
      </c>
      <c r="M2" s="169" t="s">
        <v>54</v>
      </c>
      <c r="N2" s="169" t="s">
        <v>55</v>
      </c>
      <c r="O2" s="169" t="s">
        <v>56</v>
      </c>
      <c r="P2" s="169" t="s">
        <v>57</v>
      </c>
      <c r="Q2" s="169" t="s">
        <v>58</v>
      </c>
      <c r="R2" s="169" t="s">
        <v>60</v>
      </c>
      <c r="S2" s="169" t="s">
        <v>61</v>
      </c>
    </row>
    <row r="3" spans="1:19" x14ac:dyDescent="0.25">
      <c r="A3" s="183"/>
      <c r="B3" s="183"/>
      <c r="C3" s="183"/>
      <c r="D3" s="184"/>
      <c r="E3" s="185"/>
      <c r="F3" s="175" t="str">
        <f>IF(Zentrale!B1="","",Zentrale!B1)</f>
        <v>Name hier eintragen</v>
      </c>
      <c r="G3" s="186"/>
      <c r="H3" s="187"/>
      <c r="I3" s="180"/>
      <c r="J3" s="180"/>
      <c r="K3" s="188"/>
      <c r="L3" s="170"/>
      <c r="M3" s="171"/>
      <c r="N3" s="171"/>
      <c r="O3" s="171"/>
      <c r="P3" s="171"/>
      <c r="Q3" s="171"/>
      <c r="R3" s="171"/>
      <c r="S3" s="189"/>
    </row>
    <row r="4" spans="1:19" ht="6.95" customHeight="1" x14ac:dyDescent="0.25">
      <c r="A4" s="170"/>
      <c r="B4" s="190"/>
      <c r="C4" s="190"/>
      <c r="D4" s="184"/>
      <c r="E4" s="191"/>
      <c r="F4" s="186"/>
      <c r="G4" s="192"/>
      <c r="H4" s="193"/>
      <c r="I4" s="193"/>
      <c r="J4" s="193"/>
      <c r="K4" s="171"/>
      <c r="L4" s="170"/>
      <c r="M4" s="171"/>
      <c r="N4" s="171"/>
      <c r="O4" s="171"/>
      <c r="P4" s="171"/>
      <c r="Q4" s="171"/>
      <c r="R4" s="171"/>
      <c r="S4" s="189"/>
    </row>
    <row r="5" spans="1:19" x14ac:dyDescent="0.25">
      <c r="A5" s="194"/>
      <c r="B5" s="195"/>
      <c r="C5" s="195"/>
      <c r="D5" s="196" t="s">
        <v>62</v>
      </c>
      <c r="E5" s="196" t="s">
        <v>63</v>
      </c>
      <c r="F5" s="197" t="s">
        <v>64</v>
      </c>
      <c r="G5" s="198" t="s">
        <v>65</v>
      </c>
      <c r="H5" s="198" t="s">
        <v>66</v>
      </c>
      <c r="I5" s="198" t="s">
        <v>67</v>
      </c>
      <c r="J5" s="198" t="s">
        <v>68</v>
      </c>
      <c r="K5" s="198" t="s">
        <v>69</v>
      </c>
      <c r="L5" s="198" t="s">
        <v>70</v>
      </c>
      <c r="M5" s="198" t="s">
        <v>71</v>
      </c>
      <c r="N5" s="198" t="s">
        <v>72</v>
      </c>
      <c r="O5" s="198" t="s">
        <v>73</v>
      </c>
      <c r="P5" s="198" t="s">
        <v>74</v>
      </c>
      <c r="Q5" s="198" t="s">
        <v>75</v>
      </c>
      <c r="R5" s="198" t="s">
        <v>76</v>
      </c>
      <c r="S5" s="198" t="s">
        <v>77</v>
      </c>
    </row>
    <row r="6" spans="1:19" ht="21" x14ac:dyDescent="0.35">
      <c r="A6" s="262" t="s">
        <v>194</v>
      </c>
      <c r="B6" s="353"/>
      <c r="C6" s="353"/>
      <c r="D6" s="354"/>
      <c r="E6" s="264"/>
      <c r="F6" s="265" t="s">
        <v>173</v>
      </c>
      <c r="G6" s="265"/>
      <c r="H6" s="265"/>
      <c r="I6" s="265"/>
      <c r="J6" s="265"/>
      <c r="K6" s="265"/>
      <c r="L6" s="265"/>
      <c r="M6" s="265"/>
      <c r="N6" s="265"/>
      <c r="O6" s="265"/>
      <c r="P6" s="265"/>
      <c r="Q6" s="265"/>
      <c r="R6" s="265"/>
      <c r="S6" s="266"/>
    </row>
    <row r="7" spans="1:19" x14ac:dyDescent="0.25">
      <c r="A7" s="318">
        <f t="shared" ref="A7:A70" si="0">B7</f>
        <v>45292</v>
      </c>
      <c r="B7" s="293">
        <f t="shared" ref="B7:B37" si="1">D7</f>
        <v>45292</v>
      </c>
      <c r="C7" s="293"/>
      <c r="D7" s="294">
        <v>45292</v>
      </c>
      <c r="E7" s="203"/>
      <c r="F7" s="204" t="s">
        <v>78</v>
      </c>
      <c r="G7" s="204"/>
      <c r="H7" s="204"/>
      <c r="I7" s="204"/>
      <c r="J7" s="204"/>
      <c r="K7" s="204"/>
      <c r="L7" s="204"/>
      <c r="M7" s="204"/>
      <c r="N7" s="204"/>
      <c r="O7" s="204"/>
      <c r="P7" s="204"/>
      <c r="Q7" s="204"/>
      <c r="R7" s="204"/>
      <c r="S7" s="319"/>
    </row>
    <row r="8" spans="1:19" x14ac:dyDescent="0.25">
      <c r="A8" s="271">
        <f t="shared" si="0"/>
        <v>45293</v>
      </c>
      <c r="B8" s="205">
        <f t="shared" si="1"/>
        <v>45293</v>
      </c>
      <c r="C8" s="205"/>
      <c r="D8" s="223">
        <v>45293</v>
      </c>
      <c r="E8" s="206">
        <v>1</v>
      </c>
      <c r="F8" s="207"/>
      <c r="G8" s="207"/>
      <c r="H8" s="207"/>
      <c r="I8" s="207"/>
      <c r="J8" s="207"/>
      <c r="K8" s="207"/>
      <c r="L8" s="207"/>
      <c r="M8" s="207"/>
      <c r="N8" s="207"/>
      <c r="O8" s="207"/>
      <c r="P8" s="207"/>
      <c r="Q8" s="207"/>
      <c r="R8" s="207"/>
      <c r="S8" s="272"/>
    </row>
    <row r="9" spans="1:19" ht="21" x14ac:dyDescent="0.25">
      <c r="A9" s="271">
        <f t="shared" si="0"/>
        <v>45294</v>
      </c>
      <c r="B9" s="205">
        <f t="shared" si="1"/>
        <v>45294</v>
      </c>
      <c r="C9" s="205"/>
      <c r="D9" s="223">
        <v>45294</v>
      </c>
      <c r="E9" s="214"/>
      <c r="F9" s="207"/>
      <c r="G9" s="207"/>
      <c r="H9" s="207"/>
      <c r="I9" s="374" t="s">
        <v>221</v>
      </c>
      <c r="J9" s="207"/>
      <c r="K9" s="207"/>
      <c r="L9" s="207"/>
      <c r="M9" s="207"/>
      <c r="N9" s="207"/>
      <c r="O9" s="207"/>
      <c r="P9" s="207"/>
      <c r="Q9" s="207"/>
      <c r="R9" s="207"/>
      <c r="S9" s="272"/>
    </row>
    <row r="10" spans="1:19" x14ac:dyDescent="0.25">
      <c r="A10" s="271">
        <f t="shared" si="0"/>
        <v>45295</v>
      </c>
      <c r="B10" s="205">
        <f t="shared" si="1"/>
        <v>45295</v>
      </c>
      <c r="C10" s="205"/>
      <c r="D10" s="223">
        <v>45295</v>
      </c>
      <c r="E10" s="214"/>
      <c r="F10" s="207"/>
      <c r="G10" s="207"/>
      <c r="H10" s="207"/>
      <c r="I10" s="207"/>
      <c r="J10" s="207"/>
      <c r="K10" s="207"/>
      <c r="L10" s="207"/>
      <c r="M10" s="207"/>
      <c r="N10" s="207"/>
      <c r="O10" s="207"/>
      <c r="P10" s="207"/>
      <c r="Q10" s="207"/>
      <c r="R10" s="207"/>
      <c r="S10" s="272"/>
    </row>
    <row r="11" spans="1:19" x14ac:dyDescent="0.25">
      <c r="A11" s="271">
        <f t="shared" si="0"/>
        <v>45296</v>
      </c>
      <c r="B11" s="205">
        <f t="shared" si="1"/>
        <v>45296</v>
      </c>
      <c r="C11" s="205"/>
      <c r="D11" s="223">
        <v>45296</v>
      </c>
      <c r="E11" s="214"/>
      <c r="F11" s="207"/>
      <c r="G11" s="207"/>
      <c r="H11" s="207"/>
      <c r="I11" s="207"/>
      <c r="J11" s="207"/>
      <c r="K11" s="207"/>
      <c r="L11" s="207"/>
      <c r="M11" s="207"/>
      <c r="N11" s="207"/>
      <c r="O11" s="207"/>
      <c r="P11" s="207"/>
      <c r="Q11" s="207"/>
      <c r="R11" s="207"/>
      <c r="S11" s="272"/>
    </row>
    <row r="12" spans="1:19" x14ac:dyDescent="0.25">
      <c r="A12" s="273">
        <f t="shared" si="0"/>
        <v>45297</v>
      </c>
      <c r="B12" s="201">
        <f t="shared" si="1"/>
        <v>45297</v>
      </c>
      <c r="C12" s="201"/>
      <c r="D12" s="202">
        <v>45297</v>
      </c>
      <c r="E12" s="214"/>
      <c r="F12" s="207" t="s">
        <v>79</v>
      </c>
      <c r="G12" s="207"/>
      <c r="H12" s="207"/>
      <c r="I12" s="207"/>
      <c r="J12" s="207"/>
      <c r="K12" s="207"/>
      <c r="L12" s="207"/>
      <c r="M12" s="207"/>
      <c r="N12" s="207"/>
      <c r="O12" s="207"/>
      <c r="P12" s="207"/>
      <c r="Q12" s="207"/>
      <c r="R12" s="207"/>
      <c r="S12" s="272"/>
    </row>
    <row r="13" spans="1:19" x14ac:dyDescent="0.25">
      <c r="A13" s="267">
        <f t="shared" si="0"/>
        <v>45298</v>
      </c>
      <c r="B13" s="208">
        <f t="shared" si="1"/>
        <v>45298</v>
      </c>
      <c r="C13" s="208"/>
      <c r="D13" s="209">
        <v>45298</v>
      </c>
      <c r="E13" s="250"/>
      <c r="F13" s="274"/>
      <c r="G13" s="274"/>
      <c r="H13" s="274"/>
      <c r="I13" s="274"/>
      <c r="J13" s="274"/>
      <c r="K13" s="274"/>
      <c r="L13" s="274"/>
      <c r="M13" s="274"/>
      <c r="N13" s="274"/>
      <c r="O13" s="274"/>
      <c r="P13" s="274"/>
      <c r="Q13" s="274"/>
      <c r="R13" s="274"/>
      <c r="S13" s="275"/>
    </row>
    <row r="14" spans="1:19" x14ac:dyDescent="0.25">
      <c r="A14" s="271">
        <f t="shared" si="0"/>
        <v>45299</v>
      </c>
      <c r="B14" s="205">
        <f t="shared" si="1"/>
        <v>45299</v>
      </c>
      <c r="C14" s="205"/>
      <c r="D14" s="223">
        <v>45299</v>
      </c>
      <c r="E14" s="206">
        <v>2</v>
      </c>
      <c r="F14" s="213"/>
      <c r="G14" s="213"/>
      <c r="H14" s="213"/>
      <c r="I14" s="213"/>
      <c r="J14" s="213"/>
      <c r="K14" s="213"/>
      <c r="L14" s="213"/>
      <c r="M14" s="213"/>
      <c r="N14" s="213"/>
      <c r="O14" s="213"/>
      <c r="P14" s="213"/>
      <c r="Q14" s="213"/>
      <c r="R14" s="213"/>
      <c r="S14" s="270"/>
    </row>
    <row r="15" spans="1:19" x14ac:dyDescent="0.25">
      <c r="A15" s="271">
        <f t="shared" si="0"/>
        <v>45300</v>
      </c>
      <c r="B15" s="205">
        <f t="shared" si="1"/>
        <v>45300</v>
      </c>
      <c r="C15" s="205"/>
      <c r="D15" s="223">
        <v>45300</v>
      </c>
      <c r="E15" s="214"/>
      <c r="F15" s="207"/>
      <c r="G15" s="207"/>
      <c r="H15" s="207"/>
      <c r="I15" s="207"/>
      <c r="J15" s="207"/>
      <c r="K15" s="207"/>
      <c r="L15" s="207"/>
      <c r="M15" s="207"/>
      <c r="N15" s="207"/>
      <c r="O15" s="207"/>
      <c r="P15" s="207"/>
      <c r="Q15" s="207"/>
      <c r="R15" s="207"/>
      <c r="S15" s="272"/>
    </row>
    <row r="16" spans="1:19" x14ac:dyDescent="0.25">
      <c r="A16" s="271">
        <f t="shared" si="0"/>
        <v>45301</v>
      </c>
      <c r="B16" s="205">
        <f t="shared" si="1"/>
        <v>45301</v>
      </c>
      <c r="C16" s="205"/>
      <c r="D16" s="223">
        <v>45301</v>
      </c>
      <c r="E16" s="214"/>
      <c r="F16" s="207"/>
      <c r="G16" s="207"/>
      <c r="H16" s="207"/>
      <c r="I16" s="207"/>
      <c r="J16" s="207"/>
      <c r="K16" s="207"/>
      <c r="L16" s="207"/>
      <c r="M16" s="207"/>
      <c r="N16" s="207"/>
      <c r="O16" s="207"/>
      <c r="P16" s="207"/>
      <c r="Q16" s="207"/>
      <c r="R16" s="207"/>
      <c r="S16" s="272"/>
    </row>
    <row r="17" spans="1:19" x14ac:dyDescent="0.25">
      <c r="A17" s="271">
        <f t="shared" si="0"/>
        <v>45302</v>
      </c>
      <c r="B17" s="205">
        <f t="shared" si="1"/>
        <v>45302</v>
      </c>
      <c r="C17" s="205"/>
      <c r="D17" s="223">
        <v>45302</v>
      </c>
      <c r="E17" s="214"/>
      <c r="F17" s="207"/>
      <c r="G17" s="207"/>
      <c r="H17" s="207"/>
      <c r="I17" s="207"/>
      <c r="J17" s="207"/>
      <c r="K17" s="207"/>
      <c r="L17" s="207"/>
      <c r="M17" s="207"/>
      <c r="N17" s="207"/>
      <c r="O17" s="207"/>
      <c r="P17" s="207"/>
      <c r="Q17" s="207"/>
      <c r="R17" s="207"/>
      <c r="S17" s="272"/>
    </row>
    <row r="18" spans="1:19" x14ac:dyDescent="0.25">
      <c r="A18" s="271">
        <f t="shared" si="0"/>
        <v>45303</v>
      </c>
      <c r="B18" s="205">
        <f t="shared" si="1"/>
        <v>45303</v>
      </c>
      <c r="C18" s="205"/>
      <c r="D18" s="223">
        <v>45303</v>
      </c>
      <c r="E18" s="214"/>
      <c r="F18" s="207"/>
      <c r="G18" s="207"/>
      <c r="H18" s="207"/>
      <c r="I18" s="207"/>
      <c r="J18" s="207"/>
      <c r="K18" s="207"/>
      <c r="L18" s="207"/>
      <c r="M18" s="207"/>
      <c r="N18" s="207"/>
      <c r="O18" s="207"/>
      <c r="P18" s="207"/>
      <c r="Q18" s="207"/>
      <c r="R18" s="207"/>
      <c r="S18" s="272"/>
    </row>
    <row r="19" spans="1:19" x14ac:dyDescent="0.25">
      <c r="A19" s="271">
        <f t="shared" si="0"/>
        <v>45304</v>
      </c>
      <c r="B19" s="205">
        <f t="shared" si="1"/>
        <v>45304</v>
      </c>
      <c r="C19" s="205"/>
      <c r="D19" s="223">
        <v>45304</v>
      </c>
      <c r="E19" s="214"/>
      <c r="F19" s="207"/>
      <c r="G19" s="207"/>
      <c r="H19" s="207"/>
      <c r="I19" s="207"/>
      <c r="J19" s="207"/>
      <c r="K19" s="207"/>
      <c r="L19" s="207"/>
      <c r="M19" s="207"/>
      <c r="N19" s="207"/>
      <c r="O19" s="207"/>
      <c r="P19" s="207"/>
      <c r="Q19" s="207"/>
      <c r="R19" s="207"/>
      <c r="S19" s="272"/>
    </row>
    <row r="20" spans="1:19" x14ac:dyDescent="0.25">
      <c r="A20" s="267">
        <f t="shared" si="0"/>
        <v>45305</v>
      </c>
      <c r="B20" s="208">
        <f t="shared" si="1"/>
        <v>45305</v>
      </c>
      <c r="C20" s="208"/>
      <c r="D20" s="209">
        <v>45305</v>
      </c>
      <c r="E20" s="250"/>
      <c r="F20" s="274"/>
      <c r="G20" s="274"/>
      <c r="H20" s="274"/>
      <c r="I20" s="274"/>
      <c r="J20" s="274"/>
      <c r="K20" s="274"/>
      <c r="L20" s="274"/>
      <c r="M20" s="274"/>
      <c r="N20" s="274"/>
      <c r="O20" s="274"/>
      <c r="P20" s="274"/>
      <c r="Q20" s="274"/>
      <c r="R20" s="274"/>
      <c r="S20" s="275"/>
    </row>
    <row r="21" spans="1:19" x14ac:dyDescent="0.25">
      <c r="A21" s="271">
        <f t="shared" si="0"/>
        <v>45306</v>
      </c>
      <c r="B21" s="205">
        <f t="shared" si="1"/>
        <v>45306</v>
      </c>
      <c r="C21" s="205"/>
      <c r="D21" s="223">
        <v>45306</v>
      </c>
      <c r="E21" s="206">
        <v>3</v>
      </c>
      <c r="F21" s="213"/>
      <c r="G21" s="213"/>
      <c r="H21" s="213"/>
      <c r="I21" s="213"/>
      <c r="J21" s="213"/>
      <c r="K21" s="213"/>
      <c r="L21" s="213"/>
      <c r="M21" s="213"/>
      <c r="N21" s="213"/>
      <c r="O21" s="213"/>
      <c r="P21" s="213"/>
      <c r="Q21" s="213"/>
      <c r="R21" s="213"/>
      <c r="S21" s="270"/>
    </row>
    <row r="22" spans="1:19" x14ac:dyDescent="0.25">
      <c r="A22" s="271">
        <f t="shared" si="0"/>
        <v>45307</v>
      </c>
      <c r="B22" s="205">
        <f t="shared" si="1"/>
        <v>45307</v>
      </c>
      <c r="C22" s="205"/>
      <c r="D22" s="223">
        <v>45307</v>
      </c>
      <c r="E22" s="214"/>
      <c r="F22" s="207"/>
      <c r="G22" s="207"/>
      <c r="H22" s="207"/>
      <c r="I22" s="207"/>
      <c r="J22" s="207"/>
      <c r="K22" s="207"/>
      <c r="L22" s="207"/>
      <c r="M22" s="207"/>
      <c r="N22" s="207"/>
      <c r="O22" s="207"/>
      <c r="P22" s="207"/>
      <c r="Q22" s="207"/>
      <c r="R22" s="207"/>
      <c r="S22" s="272"/>
    </row>
    <row r="23" spans="1:19" x14ac:dyDescent="0.25">
      <c r="A23" s="271">
        <f t="shared" si="0"/>
        <v>45308</v>
      </c>
      <c r="B23" s="205">
        <f t="shared" si="1"/>
        <v>45308</v>
      </c>
      <c r="C23" s="205"/>
      <c r="D23" s="223">
        <v>45308</v>
      </c>
      <c r="E23" s="214"/>
      <c r="F23" s="207"/>
      <c r="G23" s="207"/>
      <c r="H23" s="207"/>
      <c r="I23" s="207"/>
      <c r="J23" s="207"/>
      <c r="K23" s="207"/>
      <c r="L23" s="207"/>
      <c r="M23" s="207"/>
      <c r="N23" s="207"/>
      <c r="O23" s="207"/>
      <c r="P23" s="207"/>
      <c r="Q23" s="207"/>
      <c r="R23" s="207"/>
      <c r="S23" s="272"/>
    </row>
    <row r="24" spans="1:19" x14ac:dyDescent="0.25">
      <c r="A24" s="271">
        <f t="shared" si="0"/>
        <v>45309</v>
      </c>
      <c r="B24" s="205">
        <f t="shared" si="1"/>
        <v>45309</v>
      </c>
      <c r="C24" s="205"/>
      <c r="D24" s="223">
        <v>45309</v>
      </c>
      <c r="E24" s="214"/>
      <c r="F24" s="207"/>
      <c r="G24" s="207"/>
      <c r="H24" s="207"/>
      <c r="I24" s="207"/>
      <c r="J24" s="207"/>
      <c r="K24" s="207"/>
      <c r="L24" s="207"/>
      <c r="M24" s="207"/>
      <c r="N24" s="207"/>
      <c r="O24" s="207"/>
      <c r="P24" s="207"/>
      <c r="Q24" s="207"/>
      <c r="R24" s="207"/>
      <c r="S24" s="272"/>
    </row>
    <row r="25" spans="1:19" x14ac:dyDescent="0.25">
      <c r="A25" s="271">
        <f t="shared" si="0"/>
        <v>45310</v>
      </c>
      <c r="B25" s="205">
        <f t="shared" si="1"/>
        <v>45310</v>
      </c>
      <c r="C25" s="205"/>
      <c r="D25" s="223">
        <v>45310</v>
      </c>
      <c r="E25" s="214"/>
      <c r="F25" s="207"/>
      <c r="G25" s="207"/>
      <c r="H25" s="207"/>
      <c r="I25" s="207"/>
      <c r="J25" s="207"/>
      <c r="K25" s="207"/>
      <c r="L25" s="207"/>
      <c r="M25" s="207"/>
      <c r="N25" s="207"/>
      <c r="O25" s="207"/>
      <c r="P25" s="207"/>
      <c r="Q25" s="207"/>
      <c r="R25" s="207"/>
      <c r="S25" s="272"/>
    </row>
    <row r="26" spans="1:19" x14ac:dyDescent="0.25">
      <c r="A26" s="271">
        <f t="shared" si="0"/>
        <v>45311</v>
      </c>
      <c r="B26" s="205">
        <f t="shared" si="1"/>
        <v>45311</v>
      </c>
      <c r="C26" s="205"/>
      <c r="D26" s="223">
        <v>45311</v>
      </c>
      <c r="E26" s="214"/>
      <c r="F26" s="207"/>
      <c r="G26" s="207"/>
      <c r="H26" s="207"/>
      <c r="I26" s="207"/>
      <c r="J26" s="207"/>
      <c r="K26" s="207"/>
      <c r="L26" s="207"/>
      <c r="M26" s="207"/>
      <c r="N26" s="207"/>
      <c r="O26" s="207"/>
      <c r="P26" s="207"/>
      <c r="Q26" s="207"/>
      <c r="R26" s="207"/>
      <c r="S26" s="272"/>
    </row>
    <row r="27" spans="1:19" x14ac:dyDescent="0.25">
      <c r="A27" s="267">
        <f t="shared" si="0"/>
        <v>45312</v>
      </c>
      <c r="B27" s="208">
        <f t="shared" si="1"/>
        <v>45312</v>
      </c>
      <c r="C27" s="208"/>
      <c r="D27" s="209">
        <v>45312</v>
      </c>
      <c r="E27" s="250"/>
      <c r="F27" s="274"/>
      <c r="G27" s="274"/>
      <c r="H27" s="274"/>
      <c r="I27" s="274"/>
      <c r="J27" s="274"/>
      <c r="K27" s="274"/>
      <c r="L27" s="274"/>
      <c r="M27" s="274"/>
      <c r="N27" s="274"/>
      <c r="O27" s="274"/>
      <c r="P27" s="274"/>
      <c r="Q27" s="274"/>
      <c r="R27" s="274"/>
      <c r="S27" s="275"/>
    </row>
    <row r="28" spans="1:19" x14ac:dyDescent="0.25">
      <c r="A28" s="271">
        <f t="shared" si="0"/>
        <v>45313</v>
      </c>
      <c r="B28" s="205">
        <f t="shared" si="1"/>
        <v>45313</v>
      </c>
      <c r="C28" s="205"/>
      <c r="D28" s="223">
        <v>45313</v>
      </c>
      <c r="E28" s="206">
        <v>4</v>
      </c>
      <c r="F28" s="213"/>
      <c r="G28" s="207"/>
      <c r="H28" s="207"/>
      <c r="I28" s="207"/>
      <c r="J28" s="207"/>
      <c r="K28" s="207"/>
      <c r="L28" s="207"/>
      <c r="M28" s="207"/>
      <c r="N28" s="207"/>
      <c r="O28" s="207"/>
      <c r="P28" s="207"/>
      <c r="Q28" s="207"/>
      <c r="R28" s="207"/>
      <c r="S28" s="272"/>
    </row>
    <row r="29" spans="1:19" x14ac:dyDescent="0.25">
      <c r="A29" s="271">
        <f t="shared" si="0"/>
        <v>45314</v>
      </c>
      <c r="B29" s="205">
        <f t="shared" si="1"/>
        <v>45314</v>
      </c>
      <c r="C29" s="205"/>
      <c r="D29" s="223">
        <v>45314</v>
      </c>
      <c r="E29" s="206"/>
      <c r="F29" s="207"/>
      <c r="G29" s="207"/>
      <c r="H29" s="207"/>
      <c r="I29" s="207"/>
      <c r="J29" s="207"/>
      <c r="K29" s="207"/>
      <c r="L29" s="207"/>
      <c r="M29" s="207"/>
      <c r="N29" s="207"/>
      <c r="O29" s="207"/>
      <c r="P29" s="207"/>
      <c r="Q29" s="207"/>
      <c r="R29" s="207"/>
      <c r="S29" s="272"/>
    </row>
    <row r="30" spans="1:19" x14ac:dyDescent="0.25">
      <c r="A30" s="271">
        <f t="shared" si="0"/>
        <v>45315</v>
      </c>
      <c r="B30" s="205">
        <f t="shared" si="1"/>
        <v>45315</v>
      </c>
      <c r="C30" s="205"/>
      <c r="D30" s="223">
        <v>45315</v>
      </c>
      <c r="E30" s="206"/>
      <c r="F30" s="207"/>
      <c r="G30" s="207"/>
      <c r="H30" s="207"/>
      <c r="I30" s="207"/>
      <c r="J30" s="207"/>
      <c r="K30" s="207"/>
      <c r="L30" s="207"/>
      <c r="M30" s="207"/>
      <c r="N30" s="207"/>
      <c r="O30" s="207"/>
      <c r="P30" s="207"/>
      <c r="Q30" s="207"/>
      <c r="R30" s="207"/>
      <c r="S30" s="272"/>
    </row>
    <row r="31" spans="1:19" x14ac:dyDescent="0.25">
      <c r="A31" s="271">
        <f t="shared" si="0"/>
        <v>45316</v>
      </c>
      <c r="B31" s="205">
        <f t="shared" si="1"/>
        <v>45316</v>
      </c>
      <c r="C31" s="205"/>
      <c r="D31" s="223">
        <v>45316</v>
      </c>
      <c r="E31" s="206"/>
      <c r="F31" s="207"/>
      <c r="G31" s="207"/>
      <c r="H31" s="207"/>
      <c r="I31" s="207"/>
      <c r="J31" s="207"/>
      <c r="K31" s="207"/>
      <c r="L31" s="207"/>
      <c r="M31" s="207"/>
      <c r="N31" s="207"/>
      <c r="O31" s="207"/>
      <c r="P31" s="207"/>
      <c r="Q31" s="207"/>
      <c r="R31" s="207"/>
      <c r="S31" s="272"/>
    </row>
    <row r="32" spans="1:19" x14ac:dyDescent="0.25">
      <c r="A32" s="271">
        <f t="shared" si="0"/>
        <v>45317</v>
      </c>
      <c r="B32" s="205">
        <f t="shared" si="1"/>
        <v>45317</v>
      </c>
      <c r="C32" s="205"/>
      <c r="D32" s="223">
        <v>45317</v>
      </c>
      <c r="E32" s="206"/>
      <c r="F32" s="207"/>
      <c r="G32" s="207"/>
      <c r="H32" s="207"/>
      <c r="I32" s="207"/>
      <c r="J32" s="207"/>
      <c r="K32" s="207"/>
      <c r="L32" s="207"/>
      <c r="M32" s="207"/>
      <c r="N32" s="207"/>
      <c r="O32" s="207"/>
      <c r="P32" s="207"/>
      <c r="Q32" s="207"/>
      <c r="R32" s="207"/>
      <c r="S32" s="272"/>
    </row>
    <row r="33" spans="1:19" x14ac:dyDescent="0.25">
      <c r="A33" s="271">
        <f t="shared" si="0"/>
        <v>45318</v>
      </c>
      <c r="B33" s="205">
        <f t="shared" si="1"/>
        <v>45318</v>
      </c>
      <c r="C33" s="205"/>
      <c r="D33" s="223">
        <v>45318</v>
      </c>
      <c r="E33" s="206"/>
      <c r="F33" s="207"/>
      <c r="G33" s="207"/>
      <c r="H33" s="207"/>
      <c r="I33" s="207"/>
      <c r="J33" s="207"/>
      <c r="K33" s="207"/>
      <c r="L33" s="207"/>
      <c r="M33" s="207"/>
      <c r="N33" s="207"/>
      <c r="O33" s="207"/>
      <c r="P33" s="207"/>
      <c r="Q33" s="207"/>
      <c r="R33" s="207"/>
      <c r="S33" s="272"/>
    </row>
    <row r="34" spans="1:19" x14ac:dyDescent="0.25">
      <c r="A34" s="267">
        <f t="shared" si="0"/>
        <v>45319</v>
      </c>
      <c r="B34" s="208">
        <f t="shared" si="1"/>
        <v>45319</v>
      </c>
      <c r="C34" s="208"/>
      <c r="D34" s="209">
        <v>45319</v>
      </c>
      <c r="E34" s="210"/>
      <c r="F34" s="211"/>
      <c r="G34" s="274"/>
      <c r="H34" s="274"/>
      <c r="I34" s="274"/>
      <c r="J34" s="274"/>
      <c r="K34" s="274"/>
      <c r="L34" s="274"/>
      <c r="M34" s="274"/>
      <c r="N34" s="274"/>
      <c r="O34" s="274"/>
      <c r="P34" s="274"/>
      <c r="Q34" s="274"/>
      <c r="R34" s="274"/>
      <c r="S34" s="275"/>
    </row>
    <row r="35" spans="1:19" x14ac:dyDescent="0.25">
      <c r="A35" s="271">
        <f t="shared" si="0"/>
        <v>45320</v>
      </c>
      <c r="B35" s="205">
        <f t="shared" si="1"/>
        <v>45320</v>
      </c>
      <c r="C35" s="205"/>
      <c r="D35" s="223">
        <v>45320</v>
      </c>
      <c r="E35" s="214">
        <v>5</v>
      </c>
      <c r="F35" s="213"/>
      <c r="G35" s="207"/>
      <c r="H35" s="207"/>
      <c r="I35" s="207"/>
      <c r="J35" s="207"/>
      <c r="K35" s="207"/>
      <c r="L35" s="207"/>
      <c r="M35" s="207"/>
      <c r="N35" s="207"/>
      <c r="O35" s="207"/>
      <c r="P35" s="207"/>
      <c r="Q35" s="207"/>
      <c r="R35" s="213"/>
      <c r="S35" s="270"/>
    </row>
    <row r="36" spans="1:19" x14ac:dyDescent="0.25">
      <c r="A36" s="271">
        <f t="shared" si="0"/>
        <v>45321</v>
      </c>
      <c r="B36" s="205">
        <f t="shared" si="1"/>
        <v>45321</v>
      </c>
      <c r="C36" s="205"/>
      <c r="D36" s="223">
        <v>45321</v>
      </c>
      <c r="E36" s="214"/>
      <c r="F36" s="207"/>
      <c r="G36" s="207"/>
      <c r="H36" s="207"/>
      <c r="I36" s="207"/>
      <c r="J36" s="207"/>
      <c r="K36" s="207"/>
      <c r="L36" s="207"/>
      <c r="M36" s="207"/>
      <c r="N36" s="207"/>
      <c r="O36" s="207"/>
      <c r="P36" s="207"/>
      <c r="Q36" s="207"/>
      <c r="R36" s="207"/>
      <c r="S36" s="272"/>
    </row>
    <row r="37" spans="1:19" x14ac:dyDescent="0.25">
      <c r="A37" s="271">
        <f t="shared" si="0"/>
        <v>45322</v>
      </c>
      <c r="B37" s="205">
        <f t="shared" si="1"/>
        <v>45322</v>
      </c>
      <c r="C37" s="205"/>
      <c r="D37" s="223">
        <v>45322</v>
      </c>
      <c r="E37" s="214"/>
      <c r="F37" s="207"/>
      <c r="G37" s="207"/>
      <c r="H37" s="207"/>
      <c r="I37" s="207"/>
      <c r="J37" s="207"/>
      <c r="K37" s="207"/>
      <c r="L37" s="207"/>
      <c r="M37" s="207"/>
      <c r="N37" s="207"/>
      <c r="O37" s="207"/>
      <c r="P37" s="207"/>
      <c r="Q37" s="207"/>
      <c r="R37" s="207"/>
      <c r="S37" s="272"/>
    </row>
    <row r="38" spans="1:19" ht="21" x14ac:dyDescent="0.35">
      <c r="A38" s="276"/>
      <c r="B38" s="277"/>
      <c r="C38" s="277"/>
      <c r="D38" s="278"/>
      <c r="E38" s="215"/>
      <c r="F38" s="216" t="s">
        <v>174</v>
      </c>
      <c r="G38" s="216"/>
      <c r="H38" s="216"/>
      <c r="I38" s="216"/>
      <c r="J38" s="216"/>
      <c r="K38" s="216"/>
      <c r="L38" s="216"/>
      <c r="M38" s="216"/>
      <c r="N38" s="216"/>
      <c r="O38" s="216"/>
      <c r="P38" s="216"/>
      <c r="Q38" s="216"/>
      <c r="R38" s="216"/>
      <c r="S38" s="279"/>
    </row>
    <row r="39" spans="1:19" x14ac:dyDescent="0.25">
      <c r="A39" s="271">
        <f t="shared" si="0"/>
        <v>45323</v>
      </c>
      <c r="B39" s="260">
        <f t="shared" ref="B39:B67" si="2">D39</f>
        <v>45323</v>
      </c>
      <c r="C39" s="260"/>
      <c r="D39" s="269">
        <v>45323</v>
      </c>
      <c r="E39" s="212"/>
      <c r="F39" s="213"/>
      <c r="G39" s="213"/>
      <c r="H39" s="213"/>
      <c r="I39" s="213"/>
      <c r="J39" s="213"/>
      <c r="K39" s="213"/>
      <c r="L39" s="213"/>
      <c r="M39" s="213"/>
      <c r="N39" s="213"/>
      <c r="O39" s="213"/>
      <c r="P39" s="213"/>
      <c r="Q39" s="213"/>
      <c r="R39" s="213"/>
      <c r="S39" s="270"/>
    </row>
    <row r="40" spans="1:19" x14ac:dyDescent="0.25">
      <c r="A40" s="271">
        <f t="shared" si="0"/>
        <v>45324</v>
      </c>
      <c r="B40" s="205">
        <f t="shared" si="2"/>
        <v>45324</v>
      </c>
      <c r="C40" s="205"/>
      <c r="D40" s="223">
        <v>45324</v>
      </c>
      <c r="E40" s="214"/>
      <c r="F40" s="207"/>
      <c r="G40" s="207"/>
      <c r="H40" s="207"/>
      <c r="I40" s="207"/>
      <c r="J40" s="207"/>
      <c r="K40" s="207"/>
      <c r="L40" s="207"/>
      <c r="M40" s="207"/>
      <c r="N40" s="207"/>
      <c r="O40" s="207"/>
      <c r="P40" s="207"/>
      <c r="Q40" s="207"/>
      <c r="R40" s="207"/>
      <c r="S40" s="272"/>
    </row>
    <row r="41" spans="1:19" x14ac:dyDescent="0.25">
      <c r="A41" s="271">
        <f t="shared" si="0"/>
        <v>45325</v>
      </c>
      <c r="B41" s="205">
        <f t="shared" si="2"/>
        <v>45325</v>
      </c>
      <c r="C41" s="205"/>
      <c r="D41" s="223">
        <v>45325</v>
      </c>
      <c r="E41" s="214"/>
      <c r="F41" s="207"/>
      <c r="G41" s="207"/>
      <c r="H41" s="207"/>
      <c r="I41" s="207"/>
      <c r="J41" s="207"/>
      <c r="K41" s="207"/>
      <c r="L41" s="207"/>
      <c r="M41" s="207"/>
      <c r="N41" s="207"/>
      <c r="O41" s="207"/>
      <c r="P41" s="207"/>
      <c r="Q41" s="207"/>
      <c r="R41" s="207"/>
      <c r="S41" s="272"/>
    </row>
    <row r="42" spans="1:19" x14ac:dyDescent="0.25">
      <c r="A42" s="267">
        <f t="shared" si="0"/>
        <v>45326</v>
      </c>
      <c r="B42" s="208">
        <f t="shared" si="2"/>
        <v>45326</v>
      </c>
      <c r="C42" s="208"/>
      <c r="D42" s="209">
        <v>45326</v>
      </c>
      <c r="E42" s="250"/>
      <c r="F42" s="274"/>
      <c r="G42" s="274"/>
      <c r="H42" s="274"/>
      <c r="I42" s="274"/>
      <c r="J42" s="274"/>
      <c r="K42" s="274"/>
      <c r="L42" s="274"/>
      <c r="M42" s="274"/>
      <c r="N42" s="274"/>
      <c r="O42" s="274"/>
      <c r="P42" s="274"/>
      <c r="Q42" s="274"/>
      <c r="R42" s="274"/>
      <c r="S42" s="275"/>
    </row>
    <row r="43" spans="1:19" x14ac:dyDescent="0.25">
      <c r="A43" s="271">
        <f t="shared" si="0"/>
        <v>45327</v>
      </c>
      <c r="B43" s="205">
        <f t="shared" si="2"/>
        <v>45327</v>
      </c>
      <c r="C43" s="205"/>
      <c r="D43" s="223">
        <v>45327</v>
      </c>
      <c r="E43" s="206">
        <v>6</v>
      </c>
      <c r="F43" s="207"/>
      <c r="G43" s="207"/>
      <c r="H43" s="207"/>
      <c r="I43" s="207"/>
      <c r="J43" s="207"/>
      <c r="K43" s="207"/>
      <c r="L43" s="207"/>
      <c r="M43" s="207"/>
      <c r="N43" s="207"/>
      <c r="O43" s="207"/>
      <c r="P43" s="207"/>
      <c r="Q43" s="207"/>
      <c r="R43" s="207"/>
      <c r="S43" s="270"/>
    </row>
    <row r="44" spans="1:19" x14ac:dyDescent="0.25">
      <c r="A44" s="271">
        <f t="shared" si="0"/>
        <v>45328</v>
      </c>
      <c r="B44" s="205">
        <f t="shared" si="2"/>
        <v>45328</v>
      </c>
      <c r="C44" s="205"/>
      <c r="D44" s="223">
        <v>45328</v>
      </c>
      <c r="E44" s="214"/>
      <c r="F44" s="207"/>
      <c r="G44" s="207"/>
      <c r="H44" s="207"/>
      <c r="I44" s="207"/>
      <c r="J44" s="207"/>
      <c r="K44" s="207"/>
      <c r="L44" s="207"/>
      <c r="M44" s="207"/>
      <c r="N44" s="207"/>
      <c r="O44" s="207"/>
      <c r="P44" s="207"/>
      <c r="Q44" s="207"/>
      <c r="R44" s="207"/>
      <c r="S44" s="272"/>
    </row>
    <row r="45" spans="1:19" x14ac:dyDescent="0.25">
      <c r="A45" s="271">
        <f t="shared" si="0"/>
        <v>45329</v>
      </c>
      <c r="B45" s="205">
        <f t="shared" si="2"/>
        <v>45329</v>
      </c>
      <c r="C45" s="205"/>
      <c r="D45" s="223">
        <v>45329</v>
      </c>
      <c r="E45" s="214"/>
      <c r="F45" s="207"/>
      <c r="G45" s="207"/>
      <c r="H45" s="207"/>
      <c r="I45" s="207"/>
      <c r="J45" s="207"/>
      <c r="K45" s="207"/>
      <c r="L45" s="207"/>
      <c r="M45" s="207"/>
      <c r="N45" s="207"/>
      <c r="O45" s="207"/>
      <c r="P45" s="207"/>
      <c r="Q45" s="207"/>
      <c r="R45" s="207"/>
      <c r="S45" s="272"/>
    </row>
    <row r="46" spans="1:19" x14ac:dyDescent="0.25">
      <c r="A46" s="271">
        <f t="shared" si="0"/>
        <v>45330</v>
      </c>
      <c r="B46" s="205">
        <f t="shared" si="2"/>
        <v>45330</v>
      </c>
      <c r="C46" s="205"/>
      <c r="D46" s="223">
        <v>45330</v>
      </c>
      <c r="E46" s="214"/>
      <c r="F46" s="207"/>
      <c r="G46" s="207"/>
      <c r="H46" s="207"/>
      <c r="I46" s="207"/>
      <c r="J46" s="207"/>
      <c r="K46" s="207"/>
      <c r="L46" s="207"/>
      <c r="M46" s="207"/>
      <c r="N46" s="207"/>
      <c r="O46" s="207"/>
      <c r="P46" s="207"/>
      <c r="Q46" s="207"/>
      <c r="R46" s="207"/>
      <c r="S46" s="272"/>
    </row>
    <row r="47" spans="1:19" x14ac:dyDescent="0.25">
      <c r="A47" s="271">
        <f t="shared" si="0"/>
        <v>45331</v>
      </c>
      <c r="B47" s="205">
        <f t="shared" si="2"/>
        <v>45331</v>
      </c>
      <c r="C47" s="205"/>
      <c r="D47" s="223">
        <v>45331</v>
      </c>
      <c r="E47" s="214"/>
      <c r="F47" s="207"/>
      <c r="G47" s="207"/>
      <c r="H47" s="207"/>
      <c r="I47" s="207"/>
      <c r="J47" s="207"/>
      <c r="K47" s="207"/>
      <c r="L47" s="207"/>
      <c r="M47" s="207"/>
      <c r="N47" s="207"/>
      <c r="O47" s="207"/>
      <c r="P47" s="207"/>
      <c r="Q47" s="207"/>
      <c r="R47" s="207"/>
      <c r="S47" s="272"/>
    </row>
    <row r="48" spans="1:19" x14ac:dyDescent="0.25">
      <c r="A48" s="271">
        <f t="shared" si="0"/>
        <v>45332</v>
      </c>
      <c r="B48" s="205">
        <f t="shared" si="2"/>
        <v>45332</v>
      </c>
      <c r="C48" s="205"/>
      <c r="D48" s="223">
        <v>45332</v>
      </c>
      <c r="E48" s="214"/>
      <c r="F48" s="207"/>
      <c r="G48" s="207"/>
      <c r="H48" s="207"/>
      <c r="I48" s="207"/>
      <c r="J48" s="207"/>
      <c r="K48" s="207"/>
      <c r="L48" s="207"/>
      <c r="M48" s="207"/>
      <c r="N48" s="207"/>
      <c r="O48" s="207"/>
      <c r="P48" s="207"/>
      <c r="Q48" s="207"/>
      <c r="R48" s="207"/>
      <c r="S48" s="272"/>
    </row>
    <row r="49" spans="1:19" x14ac:dyDescent="0.25">
      <c r="A49" s="267">
        <f t="shared" si="0"/>
        <v>45333</v>
      </c>
      <c r="B49" s="208">
        <f t="shared" si="2"/>
        <v>45333</v>
      </c>
      <c r="C49" s="208"/>
      <c r="D49" s="209">
        <v>45333</v>
      </c>
      <c r="E49" s="250"/>
      <c r="F49" s="274"/>
      <c r="G49" s="274"/>
      <c r="H49" s="274"/>
      <c r="I49" s="274"/>
      <c r="J49" s="274"/>
      <c r="K49" s="274"/>
      <c r="L49" s="274"/>
      <c r="M49" s="274"/>
      <c r="N49" s="274"/>
      <c r="O49" s="274"/>
      <c r="P49" s="274"/>
      <c r="Q49" s="274"/>
      <c r="R49" s="274"/>
      <c r="S49" s="275"/>
    </row>
    <row r="50" spans="1:19" x14ac:dyDescent="0.25">
      <c r="A50" s="271">
        <f t="shared" si="0"/>
        <v>45334</v>
      </c>
      <c r="B50" s="205">
        <f t="shared" si="2"/>
        <v>45334</v>
      </c>
      <c r="C50" s="205"/>
      <c r="D50" s="223">
        <v>45334</v>
      </c>
      <c r="E50" s="221">
        <v>7</v>
      </c>
      <c r="F50" s="213" t="s">
        <v>81</v>
      </c>
      <c r="G50" s="207"/>
      <c r="H50" s="207"/>
      <c r="I50" s="207"/>
      <c r="J50" s="207"/>
      <c r="K50" s="207"/>
      <c r="L50" s="207"/>
      <c r="M50" s="207"/>
      <c r="N50" s="207"/>
      <c r="O50" s="207"/>
      <c r="P50" s="207"/>
      <c r="Q50" s="207"/>
      <c r="R50" s="207"/>
      <c r="S50" s="272"/>
    </row>
    <row r="51" spans="1:19" x14ac:dyDescent="0.25">
      <c r="A51" s="271">
        <f t="shared" si="0"/>
        <v>45335</v>
      </c>
      <c r="B51" s="205">
        <f t="shared" si="2"/>
        <v>45335</v>
      </c>
      <c r="C51" s="205"/>
      <c r="D51" s="223">
        <v>45335</v>
      </c>
      <c r="E51" s="221"/>
      <c r="F51" s="207" t="s">
        <v>82</v>
      </c>
      <c r="G51" s="207"/>
      <c r="H51" s="207"/>
      <c r="I51" s="207"/>
      <c r="J51" s="207"/>
      <c r="K51" s="207"/>
      <c r="L51" s="207"/>
      <c r="M51" s="207"/>
      <c r="N51" s="207"/>
      <c r="O51" s="207"/>
      <c r="P51" s="207"/>
      <c r="Q51" s="207"/>
      <c r="R51" s="207"/>
      <c r="S51" s="272"/>
    </row>
    <row r="52" spans="1:19" x14ac:dyDescent="0.25">
      <c r="A52" s="271">
        <f t="shared" si="0"/>
        <v>45336</v>
      </c>
      <c r="B52" s="205">
        <f t="shared" si="2"/>
        <v>45336</v>
      </c>
      <c r="C52" s="205"/>
      <c r="D52" s="223">
        <v>45336</v>
      </c>
      <c r="E52" s="221"/>
      <c r="F52" s="207" t="s">
        <v>80</v>
      </c>
      <c r="G52" s="207"/>
      <c r="H52" s="207"/>
      <c r="I52" s="207"/>
      <c r="J52" s="207"/>
      <c r="K52" s="207"/>
      <c r="L52" s="207"/>
      <c r="M52" s="207"/>
      <c r="N52" s="207"/>
      <c r="O52" s="207"/>
      <c r="P52" s="207"/>
      <c r="Q52" s="207"/>
      <c r="R52" s="207"/>
      <c r="S52" s="272"/>
    </row>
    <row r="53" spans="1:19" x14ac:dyDescent="0.25">
      <c r="A53" s="271">
        <f t="shared" si="0"/>
        <v>45337</v>
      </c>
      <c r="B53" s="205">
        <f t="shared" si="2"/>
        <v>45337</v>
      </c>
      <c r="C53" s="205"/>
      <c r="D53" s="223">
        <v>45337</v>
      </c>
      <c r="E53" s="221"/>
      <c r="F53" s="207"/>
      <c r="G53" s="207"/>
      <c r="H53" s="207"/>
      <c r="I53" s="207"/>
      <c r="J53" s="207"/>
      <c r="K53" s="207"/>
      <c r="L53" s="207"/>
      <c r="M53" s="207"/>
      <c r="N53" s="207"/>
      <c r="O53" s="207"/>
      <c r="P53" s="207"/>
      <c r="Q53" s="207"/>
      <c r="R53" s="207"/>
      <c r="S53" s="272"/>
    </row>
    <row r="54" spans="1:19" x14ac:dyDescent="0.25">
      <c r="A54" s="271">
        <f t="shared" si="0"/>
        <v>45338</v>
      </c>
      <c r="B54" s="205">
        <f t="shared" si="2"/>
        <v>45338</v>
      </c>
      <c r="C54" s="205"/>
      <c r="D54" s="223">
        <v>45338</v>
      </c>
      <c r="E54" s="221"/>
      <c r="F54" s="207"/>
      <c r="G54" s="207"/>
      <c r="H54" s="207"/>
      <c r="I54" s="207"/>
      <c r="J54" s="207"/>
      <c r="K54" s="207"/>
      <c r="L54" s="207"/>
      <c r="M54" s="207"/>
      <c r="N54" s="207"/>
      <c r="O54" s="207"/>
      <c r="P54" s="207"/>
      <c r="Q54" s="207"/>
      <c r="R54" s="207"/>
      <c r="S54" s="272"/>
    </row>
    <row r="55" spans="1:19" x14ac:dyDescent="0.25">
      <c r="A55" s="271">
        <f t="shared" si="0"/>
        <v>45339</v>
      </c>
      <c r="B55" s="205">
        <f t="shared" si="2"/>
        <v>45339</v>
      </c>
      <c r="C55" s="205"/>
      <c r="D55" s="223">
        <v>45339</v>
      </c>
      <c r="E55" s="221"/>
      <c r="F55" s="207"/>
      <c r="G55" s="207"/>
      <c r="H55" s="207"/>
      <c r="I55" s="207"/>
      <c r="J55" s="207"/>
      <c r="K55" s="207"/>
      <c r="L55" s="207"/>
      <c r="M55" s="207"/>
      <c r="N55" s="207"/>
      <c r="O55" s="207"/>
      <c r="P55" s="207"/>
      <c r="Q55" s="207"/>
      <c r="R55" s="207"/>
      <c r="S55" s="272"/>
    </row>
    <row r="56" spans="1:19" x14ac:dyDescent="0.25">
      <c r="A56" s="267">
        <f t="shared" si="0"/>
        <v>45340</v>
      </c>
      <c r="B56" s="208">
        <f t="shared" si="2"/>
        <v>45340</v>
      </c>
      <c r="C56" s="208"/>
      <c r="D56" s="209">
        <v>45340</v>
      </c>
      <c r="E56" s="250"/>
      <c r="F56" s="274"/>
      <c r="G56" s="274"/>
      <c r="H56" s="274"/>
      <c r="I56" s="274"/>
      <c r="J56" s="274"/>
      <c r="K56" s="274"/>
      <c r="L56" s="274"/>
      <c r="M56" s="274"/>
      <c r="N56" s="274"/>
      <c r="O56" s="274"/>
      <c r="P56" s="274"/>
      <c r="Q56" s="274"/>
      <c r="R56" s="274"/>
      <c r="S56" s="275"/>
    </row>
    <row r="57" spans="1:19" x14ac:dyDescent="0.25">
      <c r="A57" s="271">
        <f t="shared" si="0"/>
        <v>45341</v>
      </c>
      <c r="B57" s="205">
        <f t="shared" si="2"/>
        <v>45341</v>
      </c>
      <c r="C57" s="205"/>
      <c r="D57" s="223">
        <v>45341</v>
      </c>
      <c r="E57" s="214">
        <v>8</v>
      </c>
      <c r="F57" s="213"/>
      <c r="G57" s="207"/>
      <c r="H57" s="207"/>
      <c r="I57" s="207"/>
      <c r="J57" s="207"/>
      <c r="K57" s="207"/>
      <c r="L57" s="207"/>
      <c r="M57" s="207"/>
      <c r="N57" s="207"/>
      <c r="O57" s="207"/>
      <c r="P57" s="207"/>
      <c r="Q57" s="207"/>
      <c r="R57" s="207"/>
      <c r="S57" s="272"/>
    </row>
    <row r="58" spans="1:19" x14ac:dyDescent="0.25">
      <c r="A58" s="271">
        <f t="shared" si="0"/>
        <v>45342</v>
      </c>
      <c r="B58" s="205">
        <f t="shared" si="2"/>
        <v>45342</v>
      </c>
      <c r="C58" s="205"/>
      <c r="D58" s="223">
        <v>45342</v>
      </c>
      <c r="E58" s="214"/>
      <c r="F58" s="207"/>
      <c r="G58" s="207"/>
      <c r="H58" s="207"/>
      <c r="I58" s="207"/>
      <c r="J58" s="207"/>
      <c r="K58" s="207"/>
      <c r="L58" s="207"/>
      <c r="M58" s="207"/>
      <c r="N58" s="207"/>
      <c r="O58" s="207"/>
      <c r="P58" s="207"/>
      <c r="Q58" s="207"/>
      <c r="R58" s="207"/>
      <c r="S58" s="272"/>
    </row>
    <row r="59" spans="1:19" x14ac:dyDescent="0.25">
      <c r="A59" s="271">
        <f t="shared" si="0"/>
        <v>45343</v>
      </c>
      <c r="B59" s="205">
        <f t="shared" si="2"/>
        <v>45343</v>
      </c>
      <c r="C59" s="205"/>
      <c r="D59" s="223">
        <v>45343</v>
      </c>
      <c r="E59" s="214"/>
      <c r="F59" s="207"/>
      <c r="G59" s="207"/>
      <c r="H59" s="207"/>
      <c r="I59" s="207"/>
      <c r="J59" s="207"/>
      <c r="K59" s="207"/>
      <c r="L59" s="207"/>
      <c r="M59" s="207"/>
      <c r="N59" s="207"/>
      <c r="O59" s="207"/>
      <c r="P59" s="207"/>
      <c r="Q59" s="207"/>
      <c r="R59" s="207"/>
      <c r="S59" s="272"/>
    </row>
    <row r="60" spans="1:19" x14ac:dyDescent="0.25">
      <c r="A60" s="271">
        <f t="shared" si="0"/>
        <v>45344</v>
      </c>
      <c r="B60" s="205">
        <f t="shared" si="2"/>
        <v>45344</v>
      </c>
      <c r="C60" s="205"/>
      <c r="D60" s="223">
        <v>45344</v>
      </c>
      <c r="E60" s="214"/>
      <c r="F60" s="207"/>
      <c r="G60" s="207"/>
      <c r="H60" s="207"/>
      <c r="I60" s="207"/>
      <c r="J60" s="207"/>
      <c r="K60" s="207"/>
      <c r="L60" s="207"/>
      <c r="M60" s="207"/>
      <c r="N60" s="207"/>
      <c r="O60" s="207"/>
      <c r="P60" s="207"/>
      <c r="Q60" s="207"/>
      <c r="R60" s="207"/>
      <c r="S60" s="272"/>
    </row>
    <row r="61" spans="1:19" x14ac:dyDescent="0.25">
      <c r="A61" s="271">
        <f t="shared" si="0"/>
        <v>45345</v>
      </c>
      <c r="B61" s="205">
        <f t="shared" si="2"/>
        <v>45345</v>
      </c>
      <c r="C61" s="205"/>
      <c r="D61" s="223">
        <v>45345</v>
      </c>
      <c r="E61" s="214"/>
      <c r="F61" s="207"/>
      <c r="G61" s="207"/>
      <c r="H61" s="207"/>
      <c r="I61" s="207"/>
      <c r="J61" s="207"/>
      <c r="K61" s="207"/>
      <c r="L61" s="207"/>
      <c r="M61" s="207"/>
      <c r="N61" s="207"/>
      <c r="O61" s="207"/>
      <c r="P61" s="207"/>
      <c r="Q61" s="207"/>
      <c r="R61" s="207"/>
      <c r="S61" s="272"/>
    </row>
    <row r="62" spans="1:19" x14ac:dyDescent="0.25">
      <c r="A62" s="271">
        <f t="shared" si="0"/>
        <v>45346</v>
      </c>
      <c r="B62" s="205">
        <f t="shared" si="2"/>
        <v>45346</v>
      </c>
      <c r="C62" s="205"/>
      <c r="D62" s="223">
        <v>45346</v>
      </c>
      <c r="E62" s="214"/>
      <c r="F62" s="207"/>
      <c r="G62" s="207"/>
      <c r="H62" s="207"/>
      <c r="I62" s="207"/>
      <c r="J62" s="207"/>
      <c r="K62" s="207"/>
      <c r="L62" s="207"/>
      <c r="M62" s="207"/>
      <c r="N62" s="207"/>
      <c r="O62" s="207"/>
      <c r="P62" s="207"/>
      <c r="Q62" s="207"/>
      <c r="R62" s="207"/>
      <c r="S62" s="272"/>
    </row>
    <row r="63" spans="1:19" x14ac:dyDescent="0.25">
      <c r="A63" s="267">
        <f t="shared" si="0"/>
        <v>45347</v>
      </c>
      <c r="B63" s="208">
        <f t="shared" si="2"/>
        <v>45347</v>
      </c>
      <c r="C63" s="208"/>
      <c r="D63" s="209">
        <v>45347</v>
      </c>
      <c r="E63" s="250"/>
      <c r="F63" s="274"/>
      <c r="G63" s="274"/>
      <c r="H63" s="274"/>
      <c r="I63" s="274"/>
      <c r="J63" s="274"/>
      <c r="K63" s="274"/>
      <c r="L63" s="274"/>
      <c r="M63" s="274"/>
      <c r="N63" s="274"/>
      <c r="O63" s="274"/>
      <c r="P63" s="274"/>
      <c r="Q63" s="274"/>
      <c r="R63" s="274"/>
      <c r="S63" s="275"/>
    </row>
    <row r="64" spans="1:19" x14ac:dyDescent="0.25">
      <c r="A64" s="271">
        <f t="shared" si="0"/>
        <v>45348</v>
      </c>
      <c r="B64" s="205">
        <f t="shared" si="2"/>
        <v>45348</v>
      </c>
      <c r="C64" s="205"/>
      <c r="D64" s="223">
        <v>45348</v>
      </c>
      <c r="E64" s="214">
        <v>9</v>
      </c>
      <c r="F64" s="213"/>
      <c r="G64" s="213"/>
      <c r="H64" s="213"/>
      <c r="I64" s="213"/>
      <c r="J64" s="213"/>
      <c r="K64" s="213"/>
      <c r="L64" s="213"/>
      <c r="M64" s="213"/>
      <c r="N64" s="213"/>
      <c r="O64" s="213"/>
      <c r="P64" s="213"/>
      <c r="Q64" s="213"/>
      <c r="R64" s="213"/>
      <c r="S64" s="270"/>
    </row>
    <row r="65" spans="1:19" x14ac:dyDescent="0.25">
      <c r="A65" s="271">
        <f t="shared" si="0"/>
        <v>45349</v>
      </c>
      <c r="B65" s="205">
        <f t="shared" si="2"/>
        <v>45349</v>
      </c>
      <c r="C65" s="205"/>
      <c r="D65" s="223">
        <v>45349</v>
      </c>
      <c r="E65" s="214"/>
      <c r="F65" s="207"/>
      <c r="G65" s="207"/>
      <c r="H65" s="207"/>
      <c r="I65" s="207"/>
      <c r="J65" s="207"/>
      <c r="K65" s="207"/>
      <c r="L65" s="207"/>
      <c r="M65" s="207"/>
      <c r="N65" s="207"/>
      <c r="O65" s="207"/>
      <c r="P65" s="207"/>
      <c r="Q65" s="207"/>
      <c r="R65" s="207"/>
      <c r="S65" s="272"/>
    </row>
    <row r="66" spans="1:19" x14ac:dyDescent="0.25">
      <c r="A66" s="271">
        <f t="shared" si="0"/>
        <v>45350</v>
      </c>
      <c r="B66" s="205">
        <f t="shared" si="2"/>
        <v>45350</v>
      </c>
      <c r="C66" s="205"/>
      <c r="D66" s="223">
        <v>45350</v>
      </c>
      <c r="E66" s="214"/>
      <c r="F66" s="207"/>
      <c r="G66" s="207"/>
      <c r="H66" s="207"/>
      <c r="I66" s="207"/>
      <c r="J66" s="207"/>
      <c r="K66" s="207"/>
      <c r="L66" s="207"/>
      <c r="M66" s="207"/>
      <c r="N66" s="207"/>
      <c r="O66" s="207"/>
      <c r="P66" s="207"/>
      <c r="Q66" s="207"/>
      <c r="R66" s="207"/>
      <c r="S66" s="272"/>
    </row>
    <row r="67" spans="1:19" x14ac:dyDescent="0.25">
      <c r="A67" s="271">
        <f t="shared" si="0"/>
        <v>45351</v>
      </c>
      <c r="B67" s="205">
        <f t="shared" si="2"/>
        <v>45351</v>
      </c>
      <c r="C67" s="205"/>
      <c r="D67" s="223">
        <v>45351</v>
      </c>
      <c r="E67" s="214"/>
      <c r="F67" s="207"/>
      <c r="G67" s="207"/>
      <c r="H67" s="207"/>
      <c r="I67" s="207"/>
      <c r="J67" s="207"/>
      <c r="K67" s="207"/>
      <c r="L67" s="207"/>
      <c r="M67" s="207"/>
      <c r="N67" s="207"/>
      <c r="O67" s="207"/>
      <c r="P67" s="207"/>
      <c r="Q67" s="207"/>
      <c r="R67" s="207"/>
      <c r="S67" s="272"/>
    </row>
    <row r="68" spans="1:19" ht="21" x14ac:dyDescent="0.35">
      <c r="A68" s="280"/>
      <c r="B68" s="217"/>
      <c r="C68" s="217"/>
      <c r="D68" s="218"/>
      <c r="E68" s="219"/>
      <c r="F68" s="220" t="s">
        <v>175</v>
      </c>
      <c r="G68" s="220"/>
      <c r="H68" s="220"/>
      <c r="I68" s="220"/>
      <c r="J68" s="220"/>
      <c r="K68" s="220"/>
      <c r="L68" s="220"/>
      <c r="M68" s="220"/>
      <c r="N68" s="220"/>
      <c r="O68" s="220"/>
      <c r="P68" s="220"/>
      <c r="Q68" s="220"/>
      <c r="R68" s="220"/>
      <c r="S68" s="281"/>
    </row>
    <row r="69" spans="1:19" x14ac:dyDescent="0.25">
      <c r="A69" s="271">
        <f t="shared" si="0"/>
        <v>45352</v>
      </c>
      <c r="B69" s="205">
        <f t="shared" ref="B69:B99" si="3">D69</f>
        <v>45352</v>
      </c>
      <c r="C69" s="205"/>
      <c r="D69" s="223">
        <v>45352</v>
      </c>
      <c r="E69" s="253"/>
      <c r="F69" s="213"/>
      <c r="G69" s="213"/>
      <c r="H69" s="213"/>
      <c r="I69" s="213"/>
      <c r="J69" s="213"/>
      <c r="K69" s="213"/>
      <c r="L69" s="213"/>
      <c r="M69" s="213"/>
      <c r="N69" s="213"/>
      <c r="O69" s="213"/>
      <c r="P69" s="213"/>
      <c r="Q69" s="213"/>
      <c r="R69" s="213"/>
      <c r="S69" s="270"/>
    </row>
    <row r="70" spans="1:19" x14ac:dyDescent="0.25">
      <c r="A70" s="271">
        <f t="shared" si="0"/>
        <v>45353</v>
      </c>
      <c r="B70" s="205">
        <f t="shared" si="3"/>
        <v>45353</v>
      </c>
      <c r="C70" s="205"/>
      <c r="D70" s="223">
        <v>45353</v>
      </c>
      <c r="E70" s="222"/>
      <c r="F70" s="207"/>
      <c r="G70" s="207"/>
      <c r="H70" s="207"/>
      <c r="I70" s="207"/>
      <c r="J70" s="207"/>
      <c r="K70" s="207"/>
      <c r="L70" s="207"/>
      <c r="M70" s="207"/>
      <c r="N70" s="207"/>
      <c r="O70" s="207"/>
      <c r="P70" s="207"/>
      <c r="Q70" s="207"/>
      <c r="R70" s="207"/>
      <c r="S70" s="272"/>
    </row>
    <row r="71" spans="1:19" x14ac:dyDescent="0.25">
      <c r="A71" s="271">
        <f t="shared" ref="A71:A134" si="4">B71</f>
        <v>45354</v>
      </c>
      <c r="B71" s="205">
        <f t="shared" si="3"/>
        <v>45354</v>
      </c>
      <c r="C71" s="205"/>
      <c r="D71" s="223">
        <v>45354</v>
      </c>
      <c r="E71" s="221"/>
      <c r="F71" s="207"/>
      <c r="G71" s="207"/>
      <c r="H71" s="207"/>
      <c r="I71" s="207"/>
      <c r="J71" s="207"/>
      <c r="K71" s="207"/>
      <c r="L71" s="207"/>
      <c r="M71" s="207"/>
      <c r="N71" s="207"/>
      <c r="O71" s="207"/>
      <c r="P71" s="207"/>
      <c r="Q71" s="207"/>
      <c r="R71" s="207"/>
      <c r="S71" s="272"/>
    </row>
    <row r="72" spans="1:19" x14ac:dyDescent="0.25">
      <c r="A72" s="267">
        <f t="shared" si="4"/>
        <v>45355</v>
      </c>
      <c r="B72" s="208">
        <f t="shared" si="3"/>
        <v>45355</v>
      </c>
      <c r="C72" s="208"/>
      <c r="D72" s="209">
        <v>45355</v>
      </c>
      <c r="E72" s="245"/>
      <c r="F72" s="274"/>
      <c r="G72" s="274"/>
      <c r="H72" s="274"/>
      <c r="I72" s="274"/>
      <c r="J72" s="274"/>
      <c r="K72" s="274"/>
      <c r="L72" s="274"/>
      <c r="M72" s="274"/>
      <c r="N72" s="274"/>
      <c r="O72" s="274"/>
      <c r="P72" s="274"/>
      <c r="Q72" s="274"/>
      <c r="R72" s="274"/>
      <c r="S72" s="275"/>
    </row>
    <row r="73" spans="1:19" x14ac:dyDescent="0.25">
      <c r="A73" s="271">
        <f t="shared" si="4"/>
        <v>45356</v>
      </c>
      <c r="B73" s="205">
        <f t="shared" si="3"/>
        <v>45356</v>
      </c>
      <c r="C73" s="205"/>
      <c r="D73" s="223">
        <v>45356</v>
      </c>
      <c r="E73" s="222">
        <v>10</v>
      </c>
      <c r="F73" s="207"/>
      <c r="G73" s="213"/>
      <c r="H73" s="213"/>
      <c r="I73" s="213"/>
      <c r="J73" s="213"/>
      <c r="K73" s="213"/>
      <c r="L73" s="213"/>
      <c r="M73" s="213"/>
      <c r="N73" s="213"/>
      <c r="O73" s="213"/>
      <c r="P73" s="213"/>
      <c r="Q73" s="213"/>
      <c r="R73" s="213"/>
      <c r="S73" s="270"/>
    </row>
    <row r="74" spans="1:19" x14ac:dyDescent="0.25">
      <c r="A74" s="271">
        <f t="shared" si="4"/>
        <v>45357</v>
      </c>
      <c r="B74" s="205">
        <f t="shared" si="3"/>
        <v>45357</v>
      </c>
      <c r="C74" s="205"/>
      <c r="D74" s="223">
        <v>45357</v>
      </c>
      <c r="E74" s="221"/>
      <c r="F74" s="207"/>
      <c r="G74" s="207"/>
      <c r="H74" s="207"/>
      <c r="I74" s="207"/>
      <c r="J74" s="207"/>
      <c r="K74" s="207"/>
      <c r="L74" s="207"/>
      <c r="M74" s="207"/>
      <c r="N74" s="207"/>
      <c r="O74" s="207"/>
      <c r="P74" s="207"/>
      <c r="Q74" s="207"/>
      <c r="R74" s="207"/>
      <c r="S74" s="272"/>
    </row>
    <row r="75" spans="1:19" x14ac:dyDescent="0.25">
      <c r="A75" s="271">
        <f t="shared" si="4"/>
        <v>45358</v>
      </c>
      <c r="B75" s="205">
        <f t="shared" si="3"/>
        <v>45358</v>
      </c>
      <c r="C75" s="205"/>
      <c r="D75" s="223">
        <v>45358</v>
      </c>
      <c r="E75" s="221"/>
      <c r="F75" s="207"/>
      <c r="G75" s="207"/>
      <c r="H75" s="207"/>
      <c r="I75" s="207"/>
      <c r="J75" s="207"/>
      <c r="K75" s="207"/>
      <c r="L75" s="207"/>
      <c r="M75" s="207"/>
      <c r="N75" s="207"/>
      <c r="O75" s="207"/>
      <c r="P75" s="207"/>
      <c r="Q75" s="207"/>
      <c r="R75" s="207"/>
      <c r="S75" s="272"/>
    </row>
    <row r="76" spans="1:19" x14ac:dyDescent="0.25">
      <c r="A76" s="273">
        <f t="shared" si="4"/>
        <v>45359</v>
      </c>
      <c r="B76" s="201">
        <f t="shared" si="3"/>
        <v>45359</v>
      </c>
      <c r="C76" s="201"/>
      <c r="D76" s="202">
        <v>45359</v>
      </c>
      <c r="E76" s="214"/>
      <c r="F76" s="207" t="s">
        <v>164</v>
      </c>
      <c r="G76" s="207"/>
      <c r="H76" s="207"/>
      <c r="I76" s="207"/>
      <c r="J76" s="207"/>
      <c r="K76" s="207"/>
      <c r="L76" s="207"/>
      <c r="M76" s="207"/>
      <c r="N76" s="207"/>
      <c r="O76" s="207"/>
      <c r="P76" s="207"/>
      <c r="Q76" s="207"/>
      <c r="R76" s="207"/>
      <c r="S76" s="272"/>
    </row>
    <row r="77" spans="1:19" x14ac:dyDescent="0.25">
      <c r="A77" s="271">
        <f t="shared" si="4"/>
        <v>45360</v>
      </c>
      <c r="B77" s="205">
        <f t="shared" si="3"/>
        <v>45360</v>
      </c>
      <c r="C77" s="205"/>
      <c r="D77" s="223">
        <v>45360</v>
      </c>
      <c r="E77" s="221"/>
      <c r="F77" s="207"/>
      <c r="G77" s="207"/>
      <c r="H77" s="207"/>
      <c r="I77" s="207"/>
      <c r="J77" s="207"/>
      <c r="K77" s="207"/>
      <c r="L77" s="207"/>
      <c r="M77" s="207"/>
      <c r="N77" s="207"/>
      <c r="O77" s="207"/>
      <c r="P77" s="207"/>
      <c r="Q77" s="207"/>
      <c r="R77" s="207"/>
      <c r="S77" s="272"/>
    </row>
    <row r="78" spans="1:19" x14ac:dyDescent="0.25">
      <c r="A78" s="271">
        <f t="shared" si="4"/>
        <v>45361</v>
      </c>
      <c r="B78" s="205">
        <f t="shared" si="3"/>
        <v>45361</v>
      </c>
      <c r="C78" s="205"/>
      <c r="D78" s="223">
        <v>45361</v>
      </c>
      <c r="E78" s="221"/>
      <c r="F78" s="207"/>
      <c r="G78" s="207"/>
      <c r="H78" s="207"/>
      <c r="I78" s="207"/>
      <c r="J78" s="207"/>
      <c r="K78" s="207"/>
      <c r="L78" s="207"/>
      <c r="M78" s="207"/>
      <c r="N78" s="207"/>
      <c r="O78" s="207"/>
      <c r="P78" s="207"/>
      <c r="Q78" s="207"/>
      <c r="R78" s="207"/>
      <c r="S78" s="272"/>
    </row>
    <row r="79" spans="1:19" x14ac:dyDescent="0.25">
      <c r="A79" s="267">
        <f t="shared" si="4"/>
        <v>45362</v>
      </c>
      <c r="B79" s="208">
        <f t="shared" si="3"/>
        <v>45362</v>
      </c>
      <c r="C79" s="208"/>
      <c r="D79" s="209">
        <v>45362</v>
      </c>
      <c r="E79" s="245"/>
      <c r="F79" s="274"/>
      <c r="G79" s="274"/>
      <c r="H79" s="274"/>
      <c r="I79" s="274"/>
      <c r="J79" s="274"/>
      <c r="K79" s="274"/>
      <c r="L79" s="274"/>
      <c r="M79" s="274"/>
      <c r="N79" s="274"/>
      <c r="O79" s="274"/>
      <c r="P79" s="274"/>
      <c r="Q79" s="274"/>
      <c r="R79" s="274"/>
      <c r="S79" s="275"/>
    </row>
    <row r="80" spans="1:19" x14ac:dyDescent="0.25">
      <c r="A80" s="271">
        <f t="shared" si="4"/>
        <v>45363</v>
      </c>
      <c r="B80" s="205">
        <f t="shared" si="3"/>
        <v>45363</v>
      </c>
      <c r="C80" s="205"/>
      <c r="D80" s="223">
        <v>45363</v>
      </c>
      <c r="E80" s="222">
        <v>11</v>
      </c>
      <c r="F80" s="213"/>
      <c r="G80" s="213"/>
      <c r="H80" s="213"/>
      <c r="I80" s="213"/>
      <c r="J80" s="213"/>
      <c r="K80" s="213"/>
      <c r="L80" s="213"/>
      <c r="M80" s="213"/>
      <c r="N80" s="213"/>
      <c r="O80" s="213"/>
      <c r="P80" s="213"/>
      <c r="Q80" s="213"/>
      <c r="R80" s="213"/>
      <c r="S80" s="270"/>
    </row>
    <row r="81" spans="1:19" x14ac:dyDescent="0.25">
      <c r="A81" s="271">
        <f t="shared" si="4"/>
        <v>45364</v>
      </c>
      <c r="B81" s="205">
        <f t="shared" si="3"/>
        <v>45364</v>
      </c>
      <c r="C81" s="205"/>
      <c r="D81" s="223">
        <v>45364</v>
      </c>
      <c r="E81" s="221"/>
      <c r="F81" s="207"/>
      <c r="G81" s="207"/>
      <c r="H81" s="207"/>
      <c r="I81" s="207"/>
      <c r="J81" s="207"/>
      <c r="K81" s="207"/>
      <c r="L81" s="207"/>
      <c r="M81" s="207"/>
      <c r="N81" s="207"/>
      <c r="O81" s="207"/>
      <c r="P81" s="207"/>
      <c r="Q81" s="207"/>
      <c r="R81" s="207"/>
      <c r="S81" s="272"/>
    </row>
    <row r="82" spans="1:19" x14ac:dyDescent="0.25">
      <c r="A82" s="271">
        <f t="shared" si="4"/>
        <v>45365</v>
      </c>
      <c r="B82" s="205">
        <f t="shared" si="3"/>
        <v>45365</v>
      </c>
      <c r="C82" s="205"/>
      <c r="D82" s="223">
        <v>45365</v>
      </c>
      <c r="E82" s="221"/>
      <c r="F82" s="207"/>
      <c r="G82" s="207"/>
      <c r="H82" s="207"/>
      <c r="I82" s="207"/>
      <c r="J82" s="207"/>
      <c r="K82" s="207"/>
      <c r="L82" s="207"/>
      <c r="M82" s="207"/>
      <c r="N82" s="207"/>
      <c r="O82" s="207"/>
      <c r="P82" s="207"/>
      <c r="Q82" s="207"/>
      <c r="R82" s="207"/>
      <c r="S82" s="272"/>
    </row>
    <row r="83" spans="1:19" x14ac:dyDescent="0.25">
      <c r="A83" s="271">
        <f t="shared" si="4"/>
        <v>45366</v>
      </c>
      <c r="B83" s="205">
        <f t="shared" si="3"/>
        <v>45366</v>
      </c>
      <c r="C83" s="205"/>
      <c r="D83" s="223">
        <v>45366</v>
      </c>
      <c r="E83" s="222"/>
      <c r="F83" s="207"/>
      <c r="G83" s="207"/>
      <c r="H83" s="207"/>
      <c r="I83" s="207"/>
      <c r="J83" s="207"/>
      <c r="K83" s="207"/>
      <c r="L83" s="207"/>
      <c r="M83" s="207"/>
      <c r="N83" s="207"/>
      <c r="O83" s="207"/>
      <c r="P83" s="207"/>
      <c r="Q83" s="207"/>
      <c r="R83" s="207"/>
      <c r="S83" s="272"/>
    </row>
    <row r="84" spans="1:19" x14ac:dyDescent="0.25">
      <c r="A84" s="271">
        <f t="shared" si="4"/>
        <v>45367</v>
      </c>
      <c r="B84" s="205">
        <f t="shared" si="3"/>
        <v>45367</v>
      </c>
      <c r="C84" s="205"/>
      <c r="D84" s="223">
        <v>45367</v>
      </c>
      <c r="E84" s="221"/>
      <c r="F84" s="207"/>
      <c r="G84" s="207"/>
      <c r="H84" s="207"/>
      <c r="I84" s="207"/>
      <c r="J84" s="207"/>
      <c r="K84" s="207"/>
      <c r="L84" s="207"/>
      <c r="M84" s="207"/>
      <c r="N84" s="207"/>
      <c r="O84" s="207"/>
      <c r="P84" s="207"/>
      <c r="Q84" s="207"/>
      <c r="R84" s="207"/>
      <c r="S84" s="272"/>
    </row>
    <row r="85" spans="1:19" x14ac:dyDescent="0.25">
      <c r="A85" s="271">
        <f t="shared" si="4"/>
        <v>45368</v>
      </c>
      <c r="B85" s="205">
        <f t="shared" si="3"/>
        <v>45368</v>
      </c>
      <c r="C85" s="205"/>
      <c r="D85" s="223">
        <v>45368</v>
      </c>
      <c r="E85" s="221"/>
      <c r="F85" s="207"/>
      <c r="G85" s="207"/>
      <c r="H85" s="207"/>
      <c r="I85" s="207"/>
      <c r="J85" s="207"/>
      <c r="K85" s="207"/>
      <c r="L85" s="207"/>
      <c r="M85" s="207"/>
      <c r="N85" s="207"/>
      <c r="O85" s="207"/>
      <c r="P85" s="207"/>
      <c r="Q85" s="207"/>
      <c r="R85" s="207"/>
      <c r="S85" s="272"/>
    </row>
    <row r="86" spans="1:19" x14ac:dyDescent="0.25">
      <c r="A86" s="267">
        <f t="shared" si="4"/>
        <v>45369</v>
      </c>
      <c r="B86" s="208">
        <f t="shared" si="3"/>
        <v>45369</v>
      </c>
      <c r="C86" s="208"/>
      <c r="D86" s="209">
        <v>45369</v>
      </c>
      <c r="E86" s="245"/>
      <c r="F86" s="274"/>
      <c r="G86" s="274"/>
      <c r="H86" s="274"/>
      <c r="I86" s="274"/>
      <c r="J86" s="274"/>
      <c r="K86" s="274"/>
      <c r="L86" s="274"/>
      <c r="M86" s="274"/>
      <c r="N86" s="274"/>
      <c r="O86" s="274"/>
      <c r="P86" s="274"/>
      <c r="Q86" s="274"/>
      <c r="R86" s="274"/>
      <c r="S86" s="275"/>
    </row>
    <row r="87" spans="1:19" x14ac:dyDescent="0.25">
      <c r="A87" s="271">
        <f t="shared" si="4"/>
        <v>45370</v>
      </c>
      <c r="B87" s="205">
        <f t="shared" si="3"/>
        <v>45370</v>
      </c>
      <c r="C87" s="205"/>
      <c r="D87" s="223">
        <v>45370</v>
      </c>
      <c r="E87" s="222">
        <v>12</v>
      </c>
      <c r="F87" s="213"/>
      <c r="G87" s="213"/>
      <c r="H87" s="213"/>
      <c r="I87" s="213"/>
      <c r="J87" s="213"/>
      <c r="K87" s="213"/>
      <c r="L87" s="213"/>
      <c r="M87" s="213"/>
      <c r="N87" s="213"/>
      <c r="O87" s="213"/>
      <c r="P87" s="213"/>
      <c r="Q87" s="213"/>
      <c r="R87" s="213"/>
      <c r="S87" s="270"/>
    </row>
    <row r="88" spans="1:19" x14ac:dyDescent="0.25">
      <c r="A88" s="271">
        <f t="shared" si="4"/>
        <v>45371</v>
      </c>
      <c r="B88" s="205">
        <f t="shared" si="3"/>
        <v>45371</v>
      </c>
      <c r="C88" s="205"/>
      <c r="D88" s="223">
        <v>45371</v>
      </c>
      <c r="E88" s="214"/>
      <c r="F88" s="207" t="s">
        <v>83</v>
      </c>
      <c r="G88" s="207"/>
      <c r="H88" s="207"/>
      <c r="I88" s="207"/>
      <c r="J88" s="207"/>
      <c r="K88" s="207"/>
      <c r="L88" s="207"/>
      <c r="M88" s="207"/>
      <c r="N88" s="207"/>
      <c r="O88" s="207"/>
      <c r="P88" s="207"/>
      <c r="Q88" s="207"/>
      <c r="R88" s="207"/>
      <c r="S88" s="272"/>
    </row>
    <row r="89" spans="1:19" x14ac:dyDescent="0.25">
      <c r="A89" s="271">
        <f t="shared" si="4"/>
        <v>45372</v>
      </c>
      <c r="B89" s="205">
        <f t="shared" si="3"/>
        <v>45372</v>
      </c>
      <c r="C89" s="205"/>
      <c r="D89" s="223">
        <v>45372</v>
      </c>
      <c r="E89" s="214"/>
      <c r="F89" s="207"/>
      <c r="G89" s="207"/>
      <c r="H89" s="207"/>
      <c r="I89" s="207"/>
      <c r="J89" s="207"/>
      <c r="K89" s="207"/>
      <c r="L89" s="207"/>
      <c r="M89" s="207"/>
      <c r="N89" s="207"/>
      <c r="O89" s="207"/>
      <c r="P89" s="207"/>
      <c r="Q89" s="207"/>
      <c r="R89" s="207"/>
      <c r="S89" s="272"/>
    </row>
    <row r="90" spans="1:19" x14ac:dyDescent="0.25">
      <c r="A90" s="271">
        <f t="shared" si="4"/>
        <v>45373</v>
      </c>
      <c r="B90" s="205">
        <f t="shared" si="3"/>
        <v>45373</v>
      </c>
      <c r="C90" s="205"/>
      <c r="D90" s="223">
        <v>45373</v>
      </c>
      <c r="E90" s="221"/>
      <c r="F90" s="207"/>
      <c r="G90" s="207"/>
      <c r="H90" s="207"/>
      <c r="I90" s="207"/>
      <c r="J90" s="207"/>
      <c r="K90" s="207"/>
      <c r="L90" s="207"/>
      <c r="M90" s="207"/>
      <c r="N90" s="207"/>
      <c r="O90" s="207"/>
      <c r="P90" s="207"/>
      <c r="Q90" s="207"/>
      <c r="R90" s="207"/>
      <c r="S90" s="272"/>
    </row>
    <row r="91" spans="1:19" x14ac:dyDescent="0.25">
      <c r="A91" s="271">
        <f t="shared" si="4"/>
        <v>45374</v>
      </c>
      <c r="B91" s="205">
        <f t="shared" si="3"/>
        <v>45374</v>
      </c>
      <c r="C91" s="205"/>
      <c r="D91" s="223">
        <v>45374</v>
      </c>
      <c r="E91" s="221"/>
      <c r="F91" s="207"/>
      <c r="G91" s="207"/>
      <c r="H91" s="207"/>
      <c r="I91" s="207"/>
      <c r="J91" s="207"/>
      <c r="K91" s="207"/>
      <c r="L91" s="207"/>
      <c r="M91" s="207"/>
      <c r="N91" s="207"/>
      <c r="O91" s="207"/>
      <c r="P91" s="207"/>
      <c r="Q91" s="207"/>
      <c r="R91" s="207"/>
      <c r="S91" s="272"/>
    </row>
    <row r="92" spans="1:19" x14ac:dyDescent="0.25">
      <c r="A92" s="271">
        <f t="shared" si="4"/>
        <v>45375</v>
      </c>
      <c r="B92" s="205">
        <f t="shared" si="3"/>
        <v>45375</v>
      </c>
      <c r="C92" s="205"/>
      <c r="D92" s="223">
        <v>45375</v>
      </c>
      <c r="E92" s="214"/>
      <c r="F92" s="207"/>
      <c r="G92" s="207"/>
      <c r="H92" s="207"/>
      <c r="I92" s="207"/>
      <c r="J92" s="207"/>
      <c r="K92" s="207"/>
      <c r="L92" s="207"/>
      <c r="M92" s="207"/>
      <c r="N92" s="207"/>
      <c r="O92" s="207"/>
      <c r="P92" s="207"/>
      <c r="Q92" s="207"/>
      <c r="R92" s="207"/>
      <c r="S92" s="272"/>
    </row>
    <row r="93" spans="1:19" x14ac:dyDescent="0.25">
      <c r="A93" s="267">
        <f t="shared" si="4"/>
        <v>45376</v>
      </c>
      <c r="B93" s="208">
        <f t="shared" si="3"/>
        <v>45376</v>
      </c>
      <c r="C93" s="208"/>
      <c r="D93" s="209">
        <v>45376</v>
      </c>
      <c r="E93" s="250"/>
      <c r="F93" s="274"/>
      <c r="G93" s="274"/>
      <c r="H93" s="274"/>
      <c r="I93" s="274"/>
      <c r="J93" s="274"/>
      <c r="K93" s="274"/>
      <c r="L93" s="274"/>
      <c r="M93" s="274"/>
      <c r="N93" s="274"/>
      <c r="O93" s="274"/>
      <c r="P93" s="274"/>
      <c r="Q93" s="274"/>
      <c r="R93" s="274"/>
      <c r="S93" s="275"/>
    </row>
    <row r="94" spans="1:19" x14ac:dyDescent="0.25">
      <c r="A94" s="271">
        <f t="shared" si="4"/>
        <v>45377</v>
      </c>
      <c r="B94" s="205">
        <f t="shared" si="3"/>
        <v>45377</v>
      </c>
      <c r="C94" s="205"/>
      <c r="D94" s="223">
        <v>45377</v>
      </c>
      <c r="E94" s="206">
        <v>13</v>
      </c>
      <c r="F94" s="213"/>
      <c r="G94" s="213"/>
      <c r="H94" s="213"/>
      <c r="I94" s="213"/>
      <c r="J94" s="213"/>
      <c r="K94" s="213"/>
      <c r="L94" s="213"/>
      <c r="M94" s="213"/>
      <c r="N94" s="213"/>
      <c r="O94" s="213"/>
      <c r="P94" s="213"/>
      <c r="Q94" s="213"/>
      <c r="R94" s="213"/>
      <c r="S94" s="270"/>
    </row>
    <row r="95" spans="1:19" x14ac:dyDescent="0.25">
      <c r="A95" s="271">
        <f t="shared" si="4"/>
        <v>45378</v>
      </c>
      <c r="B95" s="205">
        <f t="shared" si="3"/>
        <v>45378</v>
      </c>
      <c r="C95" s="205"/>
      <c r="D95" s="223">
        <v>45378</v>
      </c>
      <c r="E95" s="214"/>
      <c r="F95" s="207"/>
      <c r="G95" s="207"/>
      <c r="H95" s="207"/>
      <c r="I95" s="207"/>
      <c r="J95" s="207"/>
      <c r="K95" s="207"/>
      <c r="L95" s="207"/>
      <c r="M95" s="207"/>
      <c r="N95" s="207"/>
      <c r="O95" s="207"/>
      <c r="P95" s="207"/>
      <c r="Q95" s="207"/>
      <c r="R95" s="207"/>
      <c r="S95" s="272"/>
    </row>
    <row r="96" spans="1:19" x14ac:dyDescent="0.25">
      <c r="A96" s="271">
        <f t="shared" si="4"/>
        <v>45379</v>
      </c>
      <c r="B96" s="205">
        <f t="shared" si="3"/>
        <v>45379</v>
      </c>
      <c r="C96" s="205"/>
      <c r="D96" s="223">
        <v>45379</v>
      </c>
      <c r="E96" s="214"/>
      <c r="F96" s="207"/>
      <c r="G96" s="207"/>
      <c r="H96" s="207"/>
      <c r="I96" s="207"/>
      <c r="J96" s="207"/>
      <c r="K96" s="207"/>
      <c r="L96" s="207"/>
      <c r="M96" s="207"/>
      <c r="N96" s="207"/>
      <c r="O96" s="207"/>
      <c r="P96" s="207"/>
      <c r="Q96" s="207"/>
      <c r="R96" s="207"/>
      <c r="S96" s="272"/>
    </row>
    <row r="97" spans="1:19" x14ac:dyDescent="0.25">
      <c r="A97" s="273">
        <f t="shared" si="4"/>
        <v>45380</v>
      </c>
      <c r="B97" s="201">
        <f t="shared" si="3"/>
        <v>45380</v>
      </c>
      <c r="C97" s="201"/>
      <c r="D97" s="202">
        <v>45380</v>
      </c>
      <c r="E97" s="237"/>
      <c r="F97" s="229" t="s">
        <v>84</v>
      </c>
      <c r="G97" s="229"/>
      <c r="H97" s="229"/>
      <c r="I97" s="229"/>
      <c r="J97" s="229"/>
      <c r="K97" s="229"/>
      <c r="L97" s="229"/>
      <c r="M97" s="229"/>
      <c r="N97" s="229"/>
      <c r="O97" s="229"/>
      <c r="P97" s="229"/>
      <c r="Q97" s="229"/>
      <c r="R97" s="229"/>
      <c r="S97" s="285"/>
    </row>
    <row r="98" spans="1:19" x14ac:dyDescent="0.25">
      <c r="A98" s="271">
        <f t="shared" si="4"/>
        <v>45381</v>
      </c>
      <c r="B98" s="205">
        <f t="shared" si="3"/>
        <v>45381</v>
      </c>
      <c r="C98" s="205"/>
      <c r="D98" s="223">
        <v>45381</v>
      </c>
      <c r="E98" s="214"/>
      <c r="F98" s="207"/>
      <c r="G98" s="207"/>
      <c r="H98" s="207"/>
      <c r="I98" s="207"/>
      <c r="J98" s="207"/>
      <c r="K98" s="207"/>
      <c r="L98" s="207"/>
      <c r="M98" s="207"/>
      <c r="N98" s="207"/>
      <c r="O98" s="207"/>
      <c r="P98" s="207"/>
      <c r="Q98" s="207"/>
      <c r="R98" s="207"/>
      <c r="S98" s="272"/>
    </row>
    <row r="99" spans="1:19" x14ac:dyDescent="0.25">
      <c r="A99" s="273">
        <f t="shared" si="4"/>
        <v>45382</v>
      </c>
      <c r="B99" s="201">
        <f t="shared" si="3"/>
        <v>45382</v>
      </c>
      <c r="C99" s="201"/>
      <c r="D99" s="202">
        <v>45382</v>
      </c>
      <c r="E99" s="237"/>
      <c r="F99" s="229" t="s">
        <v>85</v>
      </c>
      <c r="G99" s="229"/>
      <c r="H99" s="229"/>
      <c r="I99" s="229"/>
      <c r="J99" s="229"/>
      <c r="K99" s="229"/>
      <c r="L99" s="229"/>
      <c r="M99" s="229"/>
      <c r="N99" s="229"/>
      <c r="O99" s="229"/>
      <c r="P99" s="229"/>
      <c r="Q99" s="229"/>
      <c r="R99" s="229"/>
      <c r="S99" s="285"/>
    </row>
    <row r="100" spans="1:19" ht="21" x14ac:dyDescent="0.35">
      <c r="A100" s="282"/>
      <c r="B100" s="224"/>
      <c r="C100" s="224"/>
      <c r="D100" s="225"/>
      <c r="E100" s="226"/>
      <c r="F100" s="227" t="s">
        <v>176</v>
      </c>
      <c r="G100" s="227"/>
      <c r="H100" s="227"/>
      <c r="I100" s="227"/>
      <c r="J100" s="227"/>
      <c r="K100" s="227"/>
      <c r="L100" s="227"/>
      <c r="M100" s="227"/>
      <c r="N100" s="227"/>
      <c r="O100" s="227"/>
      <c r="P100" s="227"/>
      <c r="Q100" s="227"/>
      <c r="R100" s="227"/>
      <c r="S100" s="283"/>
    </row>
    <row r="101" spans="1:19" x14ac:dyDescent="0.25">
      <c r="A101" s="318">
        <f t="shared" si="4"/>
        <v>45383</v>
      </c>
      <c r="B101" s="201">
        <f t="shared" ref="B101:B130" si="5">D101</f>
        <v>45383</v>
      </c>
      <c r="C101" s="201"/>
      <c r="D101" s="202">
        <v>45383</v>
      </c>
      <c r="E101" s="230"/>
      <c r="F101" s="231" t="s">
        <v>86</v>
      </c>
      <c r="G101" s="231"/>
      <c r="H101" s="231"/>
      <c r="I101" s="231"/>
      <c r="J101" s="231"/>
      <c r="K101" s="231"/>
      <c r="L101" s="231"/>
      <c r="M101" s="231"/>
      <c r="N101" s="231"/>
      <c r="O101" s="231"/>
      <c r="P101" s="231"/>
      <c r="Q101" s="231"/>
      <c r="R101" s="231"/>
      <c r="S101" s="286"/>
    </row>
    <row r="102" spans="1:19" x14ac:dyDescent="0.25">
      <c r="A102" s="271">
        <f t="shared" si="4"/>
        <v>45384</v>
      </c>
      <c r="B102" s="205">
        <f t="shared" si="5"/>
        <v>45384</v>
      </c>
      <c r="C102" s="205"/>
      <c r="D102" s="223">
        <v>45384</v>
      </c>
      <c r="E102" s="214">
        <v>14</v>
      </c>
      <c r="F102" s="207"/>
      <c r="G102" s="207"/>
      <c r="H102" s="207"/>
      <c r="I102" s="207"/>
      <c r="J102" s="207"/>
      <c r="K102" s="207"/>
      <c r="L102" s="207"/>
      <c r="M102" s="207"/>
      <c r="N102" s="207"/>
      <c r="O102" s="207"/>
      <c r="P102" s="207"/>
      <c r="Q102" s="207"/>
      <c r="R102" s="207"/>
      <c r="S102" s="272"/>
    </row>
    <row r="103" spans="1:19" x14ac:dyDescent="0.25">
      <c r="A103" s="271">
        <f t="shared" si="4"/>
        <v>45385</v>
      </c>
      <c r="B103" s="205">
        <f t="shared" si="5"/>
        <v>45385</v>
      </c>
      <c r="C103" s="205"/>
      <c r="D103" s="223">
        <v>45385</v>
      </c>
      <c r="E103" s="214"/>
      <c r="F103" s="207"/>
      <c r="G103" s="207"/>
      <c r="H103" s="207"/>
      <c r="I103" s="207"/>
      <c r="J103" s="207"/>
      <c r="K103" s="207"/>
      <c r="L103" s="207"/>
      <c r="M103" s="207"/>
      <c r="N103" s="207"/>
      <c r="O103" s="207"/>
      <c r="P103" s="207"/>
      <c r="Q103" s="207"/>
      <c r="R103" s="207"/>
      <c r="S103" s="272"/>
    </row>
    <row r="104" spans="1:19" x14ac:dyDescent="0.25">
      <c r="A104" s="271">
        <f t="shared" si="4"/>
        <v>45386</v>
      </c>
      <c r="B104" s="205">
        <f t="shared" si="5"/>
        <v>45386</v>
      </c>
      <c r="C104" s="205"/>
      <c r="D104" s="223">
        <v>45386</v>
      </c>
      <c r="E104" s="214"/>
      <c r="F104" s="207"/>
      <c r="G104" s="207"/>
      <c r="H104" s="207"/>
      <c r="I104" s="207"/>
      <c r="J104" s="207"/>
      <c r="K104" s="207"/>
      <c r="L104" s="207"/>
      <c r="M104" s="207"/>
      <c r="N104" s="207"/>
      <c r="O104" s="207"/>
      <c r="P104" s="207"/>
      <c r="Q104" s="207"/>
      <c r="R104" s="207"/>
      <c r="S104" s="272"/>
    </row>
    <row r="105" spans="1:19" x14ac:dyDescent="0.25">
      <c r="A105" s="271">
        <f t="shared" si="4"/>
        <v>45387</v>
      </c>
      <c r="B105" s="205">
        <f t="shared" si="5"/>
        <v>45387</v>
      </c>
      <c r="C105" s="205"/>
      <c r="D105" s="223">
        <v>45387</v>
      </c>
      <c r="E105" s="214"/>
      <c r="F105" s="207"/>
      <c r="G105" s="207"/>
      <c r="H105" s="207"/>
      <c r="I105" s="207"/>
      <c r="J105" s="207"/>
      <c r="K105" s="207"/>
      <c r="L105" s="207"/>
      <c r="M105" s="207"/>
      <c r="N105" s="207"/>
      <c r="O105" s="207"/>
      <c r="P105" s="207"/>
      <c r="Q105" s="207"/>
      <c r="R105" s="207"/>
      <c r="S105" s="272"/>
    </row>
    <row r="106" spans="1:19" x14ac:dyDescent="0.25">
      <c r="A106" s="271">
        <f t="shared" si="4"/>
        <v>45388</v>
      </c>
      <c r="B106" s="205">
        <f t="shared" si="5"/>
        <v>45388</v>
      </c>
      <c r="C106" s="205"/>
      <c r="D106" s="223">
        <v>45388</v>
      </c>
      <c r="E106" s="214"/>
      <c r="F106" s="207"/>
      <c r="G106" s="207"/>
      <c r="H106" s="207"/>
      <c r="I106" s="207"/>
      <c r="J106" s="207"/>
      <c r="K106" s="207"/>
      <c r="L106" s="207"/>
      <c r="M106" s="207"/>
      <c r="N106" s="207"/>
      <c r="O106" s="207"/>
      <c r="P106" s="207"/>
      <c r="Q106" s="207"/>
      <c r="R106" s="207"/>
      <c r="S106" s="272"/>
    </row>
    <row r="107" spans="1:19" x14ac:dyDescent="0.25">
      <c r="A107" s="267">
        <f t="shared" si="4"/>
        <v>45389</v>
      </c>
      <c r="B107" s="208">
        <f t="shared" si="5"/>
        <v>45389</v>
      </c>
      <c r="C107" s="208"/>
      <c r="D107" s="209">
        <v>45389</v>
      </c>
      <c r="E107" s="250"/>
      <c r="F107" s="211"/>
      <c r="G107" s="211"/>
      <c r="H107" s="211"/>
      <c r="I107" s="211"/>
      <c r="J107" s="211"/>
      <c r="K107" s="211"/>
      <c r="L107" s="211"/>
      <c r="M107" s="211"/>
      <c r="N107" s="211"/>
      <c r="O107" s="211"/>
      <c r="P107" s="211"/>
      <c r="Q107" s="211"/>
      <c r="R107" s="211"/>
      <c r="S107" s="284"/>
    </row>
    <row r="108" spans="1:19" x14ac:dyDescent="0.25">
      <c r="A108" s="271">
        <f t="shared" si="4"/>
        <v>45390</v>
      </c>
      <c r="B108" s="205">
        <f t="shared" si="5"/>
        <v>45390</v>
      </c>
      <c r="C108" s="205"/>
      <c r="D108" s="223">
        <v>45390</v>
      </c>
      <c r="E108" s="214">
        <v>15</v>
      </c>
      <c r="F108" s="207"/>
      <c r="G108" s="207"/>
      <c r="H108" s="207"/>
      <c r="I108" s="207"/>
      <c r="J108" s="207"/>
      <c r="K108" s="207"/>
      <c r="L108" s="207"/>
      <c r="M108" s="207"/>
      <c r="N108" s="207"/>
      <c r="O108" s="207"/>
      <c r="P108" s="207"/>
      <c r="Q108" s="207"/>
      <c r="R108" s="207"/>
      <c r="S108" s="272"/>
    </row>
    <row r="109" spans="1:19" x14ac:dyDescent="0.25">
      <c r="A109" s="271">
        <f t="shared" si="4"/>
        <v>45391</v>
      </c>
      <c r="B109" s="205">
        <f t="shared" si="5"/>
        <v>45391</v>
      </c>
      <c r="C109" s="205"/>
      <c r="D109" s="223">
        <v>45391</v>
      </c>
      <c r="E109" s="214"/>
      <c r="F109" s="207"/>
      <c r="G109" s="207"/>
      <c r="H109" s="207"/>
      <c r="I109" s="207"/>
      <c r="J109" s="207"/>
      <c r="K109" s="207"/>
      <c r="L109" s="207"/>
      <c r="M109" s="207"/>
      <c r="N109" s="207"/>
      <c r="O109" s="207"/>
      <c r="P109" s="207"/>
      <c r="Q109" s="207"/>
      <c r="R109" s="207"/>
      <c r="S109" s="272"/>
    </row>
    <row r="110" spans="1:19" x14ac:dyDescent="0.25">
      <c r="A110" s="271">
        <f t="shared" si="4"/>
        <v>45392</v>
      </c>
      <c r="B110" s="205">
        <f t="shared" si="5"/>
        <v>45392</v>
      </c>
      <c r="C110" s="205"/>
      <c r="D110" s="223">
        <v>45392</v>
      </c>
      <c r="E110" s="214"/>
      <c r="F110" s="207"/>
      <c r="G110" s="207"/>
      <c r="H110" s="207"/>
      <c r="I110" s="207"/>
      <c r="J110" s="207"/>
      <c r="K110" s="207"/>
      <c r="L110" s="207"/>
      <c r="M110" s="207"/>
      <c r="N110" s="207"/>
      <c r="O110" s="207"/>
      <c r="P110" s="207"/>
      <c r="Q110" s="207"/>
      <c r="R110" s="207"/>
      <c r="S110" s="272"/>
    </row>
    <row r="111" spans="1:19" x14ac:dyDescent="0.25">
      <c r="A111" s="271">
        <f t="shared" si="4"/>
        <v>45393</v>
      </c>
      <c r="B111" s="205">
        <f t="shared" si="5"/>
        <v>45393</v>
      </c>
      <c r="C111" s="205"/>
      <c r="D111" s="223">
        <v>45393</v>
      </c>
      <c r="E111" s="214"/>
      <c r="F111" s="207"/>
      <c r="G111" s="207"/>
      <c r="H111" s="207"/>
      <c r="I111" s="207"/>
      <c r="J111" s="207"/>
      <c r="K111" s="207"/>
      <c r="L111" s="207"/>
      <c r="M111" s="207"/>
      <c r="N111" s="207"/>
      <c r="O111" s="207"/>
      <c r="P111" s="207"/>
      <c r="Q111" s="207"/>
      <c r="R111" s="207"/>
      <c r="S111" s="272"/>
    </row>
    <row r="112" spans="1:19" x14ac:dyDescent="0.25">
      <c r="A112" s="271">
        <f t="shared" si="4"/>
        <v>45394</v>
      </c>
      <c r="B112" s="205">
        <f t="shared" si="5"/>
        <v>45394</v>
      </c>
      <c r="C112" s="205"/>
      <c r="D112" s="223">
        <v>45394</v>
      </c>
      <c r="E112" s="214"/>
      <c r="F112" s="207"/>
      <c r="G112" s="207"/>
      <c r="H112" s="207"/>
      <c r="I112" s="207"/>
      <c r="J112" s="207"/>
      <c r="K112" s="207"/>
      <c r="L112" s="207"/>
      <c r="M112" s="207"/>
      <c r="N112" s="207"/>
      <c r="O112" s="207"/>
      <c r="P112" s="207"/>
      <c r="Q112" s="207"/>
      <c r="R112" s="207"/>
      <c r="S112" s="272"/>
    </row>
    <row r="113" spans="1:19" x14ac:dyDescent="0.25">
      <c r="A113" s="271">
        <f t="shared" si="4"/>
        <v>45395</v>
      </c>
      <c r="B113" s="205">
        <f t="shared" si="5"/>
        <v>45395</v>
      </c>
      <c r="C113" s="205"/>
      <c r="D113" s="223">
        <v>45395</v>
      </c>
      <c r="E113" s="214"/>
      <c r="F113" s="207"/>
      <c r="G113" s="207"/>
      <c r="H113" s="207"/>
      <c r="I113" s="207"/>
      <c r="J113" s="207"/>
      <c r="K113" s="207"/>
      <c r="L113" s="207"/>
      <c r="M113" s="207"/>
      <c r="N113" s="207"/>
      <c r="O113" s="207"/>
      <c r="P113" s="207"/>
      <c r="Q113" s="207"/>
      <c r="R113" s="207"/>
      <c r="S113" s="272"/>
    </row>
    <row r="114" spans="1:19" x14ac:dyDescent="0.25">
      <c r="A114" s="267">
        <f t="shared" si="4"/>
        <v>45396</v>
      </c>
      <c r="B114" s="208">
        <f t="shared" si="5"/>
        <v>45396</v>
      </c>
      <c r="C114" s="208"/>
      <c r="D114" s="209">
        <v>45396</v>
      </c>
      <c r="E114" s="250"/>
      <c r="F114" s="211"/>
      <c r="G114" s="211"/>
      <c r="H114" s="211"/>
      <c r="I114" s="211"/>
      <c r="J114" s="211"/>
      <c r="K114" s="211"/>
      <c r="L114" s="211"/>
      <c r="M114" s="211"/>
      <c r="N114" s="211"/>
      <c r="O114" s="211"/>
      <c r="P114" s="211"/>
      <c r="Q114" s="211"/>
      <c r="R114" s="211"/>
      <c r="S114" s="284"/>
    </row>
    <row r="115" spans="1:19" x14ac:dyDescent="0.25">
      <c r="A115" s="271">
        <f t="shared" si="4"/>
        <v>45397</v>
      </c>
      <c r="B115" s="205">
        <f t="shared" si="5"/>
        <v>45397</v>
      </c>
      <c r="C115" s="205"/>
      <c r="D115" s="223">
        <v>45397</v>
      </c>
      <c r="E115" s="212">
        <v>16</v>
      </c>
      <c r="F115" s="213"/>
      <c r="G115" s="207"/>
      <c r="H115" s="207"/>
      <c r="I115" s="207"/>
      <c r="J115" s="207"/>
      <c r="K115" s="207"/>
      <c r="L115" s="207"/>
      <c r="M115" s="207"/>
      <c r="N115" s="207"/>
      <c r="O115" s="207"/>
      <c r="P115" s="207"/>
      <c r="Q115" s="207"/>
      <c r="R115" s="207"/>
      <c r="S115" s="272"/>
    </row>
    <row r="116" spans="1:19" x14ac:dyDescent="0.25">
      <c r="A116" s="271">
        <f t="shared" si="4"/>
        <v>45398</v>
      </c>
      <c r="B116" s="205">
        <f t="shared" si="5"/>
        <v>45398</v>
      </c>
      <c r="C116" s="205"/>
      <c r="D116" s="223">
        <v>45398</v>
      </c>
      <c r="E116" s="214"/>
      <c r="F116" s="207"/>
      <c r="G116" s="207"/>
      <c r="H116" s="207"/>
      <c r="I116" s="207"/>
      <c r="J116" s="207"/>
      <c r="K116" s="207"/>
      <c r="L116" s="207"/>
      <c r="M116" s="207"/>
      <c r="N116" s="207"/>
      <c r="O116" s="207"/>
      <c r="P116" s="207"/>
      <c r="Q116" s="207"/>
      <c r="R116" s="207"/>
      <c r="S116" s="272"/>
    </row>
    <row r="117" spans="1:19" x14ac:dyDescent="0.25">
      <c r="A117" s="271">
        <f t="shared" si="4"/>
        <v>45399</v>
      </c>
      <c r="B117" s="205">
        <f t="shared" si="5"/>
        <v>45399</v>
      </c>
      <c r="C117" s="205"/>
      <c r="D117" s="223">
        <v>45399</v>
      </c>
      <c r="E117" s="206"/>
      <c r="F117" s="207"/>
      <c r="G117" s="207"/>
      <c r="H117" s="207"/>
      <c r="I117" s="207"/>
      <c r="J117" s="207"/>
      <c r="K117" s="207"/>
      <c r="L117" s="207"/>
      <c r="M117" s="207"/>
      <c r="N117" s="207"/>
      <c r="O117" s="207"/>
      <c r="P117" s="207"/>
      <c r="Q117" s="207"/>
      <c r="R117" s="207"/>
      <c r="S117" s="272"/>
    </row>
    <row r="118" spans="1:19" x14ac:dyDescent="0.25">
      <c r="A118" s="271">
        <f t="shared" si="4"/>
        <v>45400</v>
      </c>
      <c r="B118" s="205">
        <f t="shared" si="5"/>
        <v>45400</v>
      </c>
      <c r="C118" s="205"/>
      <c r="D118" s="223">
        <v>45400</v>
      </c>
      <c r="E118" s="206"/>
      <c r="F118" s="207"/>
      <c r="G118" s="207"/>
      <c r="H118" s="207"/>
      <c r="I118" s="207"/>
      <c r="J118" s="207"/>
      <c r="K118" s="207"/>
      <c r="L118" s="207"/>
      <c r="M118" s="207"/>
      <c r="N118" s="207"/>
      <c r="O118" s="207"/>
      <c r="P118" s="207"/>
      <c r="Q118" s="207"/>
      <c r="R118" s="207"/>
      <c r="S118" s="272"/>
    </row>
    <row r="119" spans="1:19" x14ac:dyDescent="0.25">
      <c r="A119" s="271">
        <f t="shared" si="4"/>
        <v>45401</v>
      </c>
      <c r="B119" s="205">
        <f t="shared" si="5"/>
        <v>45401</v>
      </c>
      <c r="C119" s="205"/>
      <c r="D119" s="223">
        <v>45401</v>
      </c>
      <c r="E119" s="206"/>
      <c r="F119" s="207"/>
      <c r="G119" s="207"/>
      <c r="H119" s="207"/>
      <c r="I119" s="207"/>
      <c r="J119" s="207"/>
      <c r="K119" s="207"/>
      <c r="L119" s="207"/>
      <c r="M119" s="207"/>
      <c r="N119" s="207"/>
      <c r="O119" s="207"/>
      <c r="P119" s="207"/>
      <c r="Q119" s="207"/>
      <c r="R119" s="207"/>
      <c r="S119" s="272"/>
    </row>
    <row r="120" spans="1:19" x14ac:dyDescent="0.25">
      <c r="A120" s="271">
        <f t="shared" si="4"/>
        <v>45402</v>
      </c>
      <c r="B120" s="205">
        <f t="shared" si="5"/>
        <v>45402</v>
      </c>
      <c r="C120" s="205"/>
      <c r="D120" s="223">
        <v>45402</v>
      </c>
      <c r="E120" s="214"/>
      <c r="F120" s="207"/>
      <c r="G120" s="207"/>
      <c r="H120" s="207"/>
      <c r="I120" s="207"/>
      <c r="J120" s="207"/>
      <c r="K120" s="207"/>
      <c r="L120" s="207"/>
      <c r="M120" s="207"/>
      <c r="N120" s="207"/>
      <c r="O120" s="207"/>
      <c r="P120" s="207"/>
      <c r="Q120" s="207"/>
      <c r="R120" s="207"/>
      <c r="S120" s="272"/>
    </row>
    <row r="121" spans="1:19" x14ac:dyDescent="0.25">
      <c r="A121" s="267">
        <f t="shared" si="4"/>
        <v>45403</v>
      </c>
      <c r="B121" s="208">
        <f t="shared" si="5"/>
        <v>45403</v>
      </c>
      <c r="C121" s="208"/>
      <c r="D121" s="209">
        <v>45403</v>
      </c>
      <c r="E121" s="250"/>
      <c r="F121" s="211"/>
      <c r="G121" s="211"/>
      <c r="H121" s="211"/>
      <c r="I121" s="211"/>
      <c r="J121" s="211"/>
      <c r="K121" s="211"/>
      <c r="L121" s="211"/>
      <c r="M121" s="211"/>
      <c r="N121" s="211"/>
      <c r="O121" s="211"/>
      <c r="P121" s="211"/>
      <c r="Q121" s="211"/>
      <c r="R121" s="211"/>
      <c r="S121" s="284"/>
    </row>
    <row r="122" spans="1:19" x14ac:dyDescent="0.25">
      <c r="A122" s="271">
        <f t="shared" si="4"/>
        <v>45404</v>
      </c>
      <c r="B122" s="205">
        <f t="shared" si="5"/>
        <v>45404</v>
      </c>
      <c r="C122" s="205"/>
      <c r="D122" s="223">
        <v>45404</v>
      </c>
      <c r="E122" s="212">
        <v>17</v>
      </c>
      <c r="F122" s="213"/>
      <c r="G122" s="207"/>
      <c r="H122" s="207"/>
      <c r="I122" s="207"/>
      <c r="J122" s="207"/>
      <c r="K122" s="207"/>
      <c r="L122" s="207"/>
      <c r="M122" s="207"/>
      <c r="N122" s="207"/>
      <c r="O122" s="207"/>
      <c r="P122" s="207"/>
      <c r="Q122" s="207"/>
      <c r="R122" s="207"/>
      <c r="S122" s="272"/>
    </row>
    <row r="123" spans="1:19" x14ac:dyDescent="0.25">
      <c r="A123" s="271">
        <f t="shared" si="4"/>
        <v>45405</v>
      </c>
      <c r="B123" s="205">
        <f t="shared" si="5"/>
        <v>45405</v>
      </c>
      <c r="C123" s="205"/>
      <c r="D123" s="223">
        <v>45405</v>
      </c>
      <c r="E123" s="214"/>
      <c r="F123" s="207"/>
      <c r="G123" s="207"/>
      <c r="H123" s="207"/>
      <c r="I123" s="207"/>
      <c r="J123" s="207"/>
      <c r="K123" s="207"/>
      <c r="L123" s="207"/>
      <c r="M123" s="207"/>
      <c r="N123" s="207"/>
      <c r="O123" s="207"/>
      <c r="P123" s="207"/>
      <c r="Q123" s="207"/>
      <c r="R123" s="207"/>
      <c r="S123" s="272"/>
    </row>
    <row r="124" spans="1:19" x14ac:dyDescent="0.25">
      <c r="A124" s="271">
        <f t="shared" si="4"/>
        <v>45406</v>
      </c>
      <c r="B124" s="205">
        <f t="shared" si="5"/>
        <v>45406</v>
      </c>
      <c r="C124" s="205"/>
      <c r="D124" s="223">
        <v>45406</v>
      </c>
      <c r="E124" s="206"/>
      <c r="F124" s="207"/>
      <c r="G124" s="207"/>
      <c r="H124" s="207"/>
      <c r="I124" s="207"/>
      <c r="J124" s="207"/>
      <c r="K124" s="207"/>
      <c r="L124" s="207"/>
      <c r="M124" s="207"/>
      <c r="N124" s="207"/>
      <c r="O124" s="207"/>
      <c r="P124" s="207"/>
      <c r="Q124" s="207"/>
      <c r="R124" s="207"/>
      <c r="S124" s="272"/>
    </row>
    <row r="125" spans="1:19" x14ac:dyDescent="0.25">
      <c r="A125" s="271">
        <f t="shared" si="4"/>
        <v>45407</v>
      </c>
      <c r="B125" s="205">
        <f t="shared" si="5"/>
        <v>45407</v>
      </c>
      <c r="C125" s="205"/>
      <c r="D125" s="223">
        <v>45407</v>
      </c>
      <c r="E125" s="206"/>
      <c r="F125" s="207"/>
      <c r="G125" s="207"/>
      <c r="H125" s="207"/>
      <c r="I125" s="207"/>
      <c r="J125" s="207"/>
      <c r="K125" s="207"/>
      <c r="L125" s="207"/>
      <c r="M125" s="207"/>
      <c r="N125" s="207"/>
      <c r="O125" s="207"/>
      <c r="P125" s="207"/>
      <c r="Q125" s="207"/>
      <c r="R125" s="207"/>
      <c r="S125" s="272"/>
    </row>
    <row r="126" spans="1:19" x14ac:dyDescent="0.25">
      <c r="A126" s="271">
        <f t="shared" si="4"/>
        <v>45408</v>
      </c>
      <c r="B126" s="205">
        <f t="shared" si="5"/>
        <v>45408</v>
      </c>
      <c r="C126" s="205"/>
      <c r="D126" s="223">
        <v>45408</v>
      </c>
      <c r="E126" s="206"/>
      <c r="F126" s="207"/>
      <c r="G126" s="207"/>
      <c r="H126" s="207"/>
      <c r="I126" s="207"/>
      <c r="J126" s="207"/>
      <c r="K126" s="207"/>
      <c r="L126" s="207"/>
      <c r="M126" s="207"/>
      <c r="N126" s="207"/>
      <c r="O126" s="207"/>
      <c r="P126" s="207"/>
      <c r="Q126" s="207"/>
      <c r="R126" s="207"/>
      <c r="S126" s="272"/>
    </row>
    <row r="127" spans="1:19" x14ac:dyDescent="0.25">
      <c r="A127" s="271">
        <f t="shared" si="4"/>
        <v>45409</v>
      </c>
      <c r="B127" s="205">
        <f t="shared" si="5"/>
        <v>45409</v>
      </c>
      <c r="C127" s="205"/>
      <c r="D127" s="223">
        <v>45409</v>
      </c>
      <c r="E127" s="214"/>
      <c r="F127" s="207"/>
      <c r="G127" s="207"/>
      <c r="H127" s="207"/>
      <c r="I127" s="207"/>
      <c r="J127" s="207"/>
      <c r="K127" s="207"/>
      <c r="L127" s="207"/>
      <c r="M127" s="207"/>
      <c r="N127" s="207"/>
      <c r="O127" s="207"/>
      <c r="P127" s="207"/>
      <c r="Q127" s="207"/>
      <c r="R127" s="207"/>
      <c r="S127" s="272"/>
    </row>
    <row r="128" spans="1:19" x14ac:dyDescent="0.25">
      <c r="A128" s="267">
        <f t="shared" si="4"/>
        <v>45410</v>
      </c>
      <c r="B128" s="208">
        <f t="shared" si="5"/>
        <v>45410</v>
      </c>
      <c r="C128" s="208"/>
      <c r="D128" s="209">
        <v>45410</v>
      </c>
      <c r="E128" s="250"/>
      <c r="F128" s="211"/>
      <c r="G128" s="211"/>
      <c r="H128" s="211"/>
      <c r="I128" s="211"/>
      <c r="J128" s="211"/>
      <c r="K128" s="211"/>
      <c r="L128" s="211"/>
      <c r="M128" s="211"/>
      <c r="N128" s="211"/>
      <c r="O128" s="211"/>
      <c r="P128" s="211"/>
      <c r="Q128" s="211"/>
      <c r="R128" s="211"/>
      <c r="S128" s="284"/>
    </row>
    <row r="129" spans="1:19" x14ac:dyDescent="0.25">
      <c r="A129" s="271">
        <f t="shared" si="4"/>
        <v>45411</v>
      </c>
      <c r="B129" s="205">
        <f t="shared" si="5"/>
        <v>45411</v>
      </c>
      <c r="C129" s="205"/>
      <c r="D129" s="223">
        <v>45411</v>
      </c>
      <c r="E129" s="212">
        <v>18</v>
      </c>
      <c r="F129" s="213"/>
      <c r="G129" s="207"/>
      <c r="H129" s="207"/>
      <c r="I129" s="207"/>
      <c r="J129" s="207"/>
      <c r="K129" s="207"/>
      <c r="L129" s="207"/>
      <c r="M129" s="207"/>
      <c r="N129" s="207"/>
      <c r="O129" s="207"/>
      <c r="P129" s="207"/>
      <c r="Q129" s="207"/>
      <c r="R129" s="207"/>
      <c r="S129" s="272"/>
    </row>
    <row r="130" spans="1:19" x14ac:dyDescent="0.25">
      <c r="A130" s="271">
        <f t="shared" si="4"/>
        <v>45412</v>
      </c>
      <c r="B130" s="205">
        <f t="shared" si="5"/>
        <v>45412</v>
      </c>
      <c r="C130" s="205"/>
      <c r="D130" s="223">
        <v>45412</v>
      </c>
      <c r="E130" s="214"/>
      <c r="F130" s="207"/>
      <c r="G130" s="207"/>
      <c r="H130" s="207"/>
      <c r="I130" s="207"/>
      <c r="J130" s="207"/>
      <c r="K130" s="207"/>
      <c r="L130" s="207"/>
      <c r="M130" s="207"/>
      <c r="N130" s="207"/>
      <c r="O130" s="207"/>
      <c r="P130" s="207"/>
      <c r="Q130" s="207"/>
      <c r="R130" s="207"/>
      <c r="S130" s="343"/>
    </row>
    <row r="131" spans="1:19" ht="21" x14ac:dyDescent="0.35">
      <c r="A131" s="287"/>
      <c r="B131" s="233"/>
      <c r="C131" s="233"/>
      <c r="D131" s="234"/>
      <c r="E131" s="235"/>
      <c r="F131" s="236" t="s">
        <v>177</v>
      </c>
      <c r="G131" s="236"/>
      <c r="H131" s="236"/>
      <c r="I131" s="236"/>
      <c r="J131" s="236"/>
      <c r="K131" s="236"/>
      <c r="L131" s="236"/>
      <c r="M131" s="236"/>
      <c r="N131" s="236"/>
      <c r="O131" s="236"/>
      <c r="P131" s="236"/>
      <c r="Q131" s="236"/>
      <c r="R131" s="236"/>
      <c r="S131" s="288"/>
    </row>
    <row r="132" spans="1:19" x14ac:dyDescent="0.25">
      <c r="A132" s="318">
        <f t="shared" si="4"/>
        <v>45413</v>
      </c>
      <c r="B132" s="293">
        <f t="shared" ref="B132:B162" si="6">D132</f>
        <v>45413</v>
      </c>
      <c r="C132" s="293"/>
      <c r="D132" s="294">
        <v>45413</v>
      </c>
      <c r="E132" s="203"/>
      <c r="F132" s="231" t="s">
        <v>87</v>
      </c>
      <c r="G132" s="204"/>
      <c r="H132" s="204"/>
      <c r="I132" s="204"/>
      <c r="J132" s="204"/>
      <c r="K132" s="204"/>
      <c r="L132" s="204"/>
      <c r="M132" s="204"/>
      <c r="N132" s="204"/>
      <c r="O132" s="204"/>
      <c r="P132" s="204"/>
      <c r="Q132" s="204"/>
      <c r="R132" s="204"/>
      <c r="S132" s="319"/>
    </row>
    <row r="133" spans="1:19" x14ac:dyDescent="0.25">
      <c r="A133" s="271">
        <f t="shared" si="4"/>
        <v>45414</v>
      </c>
      <c r="B133" s="205">
        <f t="shared" si="6"/>
        <v>45414</v>
      </c>
      <c r="C133" s="205"/>
      <c r="D133" s="223">
        <v>45414</v>
      </c>
      <c r="E133" s="206"/>
      <c r="F133" s="207"/>
      <c r="G133" s="207"/>
      <c r="H133" s="207"/>
      <c r="I133" s="207"/>
      <c r="J133" s="207"/>
      <c r="K133" s="207"/>
      <c r="L133" s="207"/>
      <c r="M133" s="207"/>
      <c r="N133" s="207"/>
      <c r="O133" s="207"/>
      <c r="P133" s="207"/>
      <c r="Q133" s="207"/>
      <c r="R133" s="207"/>
      <c r="S133" s="272"/>
    </row>
    <row r="134" spans="1:19" x14ac:dyDescent="0.25">
      <c r="A134" s="271">
        <f t="shared" si="4"/>
        <v>45415</v>
      </c>
      <c r="B134" s="205">
        <f t="shared" si="6"/>
        <v>45415</v>
      </c>
      <c r="C134" s="205"/>
      <c r="D134" s="223">
        <v>45415</v>
      </c>
      <c r="E134" s="214"/>
      <c r="F134" s="207"/>
      <c r="G134" s="207"/>
      <c r="H134" s="207"/>
      <c r="I134" s="207"/>
      <c r="J134" s="207"/>
      <c r="K134" s="207"/>
      <c r="L134" s="207"/>
      <c r="M134" s="207"/>
      <c r="N134" s="207"/>
      <c r="O134" s="207"/>
      <c r="P134" s="207"/>
      <c r="Q134" s="207"/>
      <c r="R134" s="207"/>
      <c r="S134" s="272"/>
    </row>
    <row r="135" spans="1:19" x14ac:dyDescent="0.25">
      <c r="A135" s="271">
        <f t="shared" ref="A135:A198" si="7">B135</f>
        <v>45416</v>
      </c>
      <c r="B135" s="205">
        <f t="shared" si="6"/>
        <v>45416</v>
      </c>
      <c r="C135" s="205"/>
      <c r="D135" s="223">
        <v>45416</v>
      </c>
      <c r="E135" s="214"/>
      <c r="F135" s="207"/>
      <c r="G135" s="207"/>
      <c r="H135" s="207"/>
      <c r="I135" s="207"/>
      <c r="J135" s="207"/>
      <c r="K135" s="207"/>
      <c r="L135" s="207"/>
      <c r="M135" s="207"/>
      <c r="N135" s="207"/>
      <c r="O135" s="207"/>
      <c r="P135" s="207"/>
      <c r="Q135" s="207"/>
      <c r="R135" s="207"/>
      <c r="S135" s="272"/>
    </row>
    <row r="136" spans="1:19" x14ac:dyDescent="0.25">
      <c r="A136" s="267">
        <f t="shared" si="7"/>
        <v>45417</v>
      </c>
      <c r="B136" s="208">
        <f t="shared" si="6"/>
        <v>45417</v>
      </c>
      <c r="C136" s="208"/>
      <c r="D136" s="209">
        <v>45417</v>
      </c>
      <c r="E136" s="250"/>
      <c r="F136" s="211"/>
      <c r="G136" s="211"/>
      <c r="H136" s="211"/>
      <c r="I136" s="211"/>
      <c r="J136" s="211"/>
      <c r="K136" s="211"/>
      <c r="L136" s="211"/>
      <c r="M136" s="211"/>
      <c r="N136" s="211"/>
      <c r="O136" s="211"/>
      <c r="P136" s="211"/>
      <c r="Q136" s="211"/>
      <c r="R136" s="211"/>
      <c r="S136" s="284"/>
    </row>
    <row r="137" spans="1:19" x14ac:dyDescent="0.25">
      <c r="A137" s="271">
        <f t="shared" si="7"/>
        <v>45418</v>
      </c>
      <c r="B137" s="205">
        <f t="shared" si="6"/>
        <v>45418</v>
      </c>
      <c r="C137" s="205"/>
      <c r="D137" s="223">
        <v>45418</v>
      </c>
      <c r="E137" s="206">
        <v>19</v>
      </c>
      <c r="F137" s="207"/>
      <c r="G137" s="207"/>
      <c r="H137" s="207"/>
      <c r="I137" s="207"/>
      <c r="J137" s="207"/>
      <c r="K137" s="207"/>
      <c r="L137" s="207"/>
      <c r="M137" s="207"/>
      <c r="N137" s="207"/>
      <c r="O137" s="207"/>
      <c r="P137" s="207"/>
      <c r="Q137" s="207"/>
      <c r="R137" s="207"/>
      <c r="S137" s="272"/>
    </row>
    <row r="138" spans="1:19" x14ac:dyDescent="0.25">
      <c r="A138" s="271">
        <f t="shared" si="7"/>
        <v>45419</v>
      </c>
      <c r="B138" s="205">
        <f t="shared" si="6"/>
        <v>45419</v>
      </c>
      <c r="C138" s="205"/>
      <c r="D138" s="223">
        <v>45419</v>
      </c>
      <c r="E138" s="214"/>
      <c r="F138" s="207"/>
      <c r="G138" s="207"/>
      <c r="H138" s="207"/>
      <c r="I138" s="207"/>
      <c r="J138" s="207"/>
      <c r="K138" s="207"/>
      <c r="L138" s="207"/>
      <c r="M138" s="207"/>
      <c r="N138" s="207"/>
      <c r="O138" s="207"/>
      <c r="P138" s="207"/>
      <c r="Q138" s="207"/>
      <c r="R138" s="207"/>
      <c r="S138" s="272"/>
    </row>
    <row r="139" spans="1:19" x14ac:dyDescent="0.25">
      <c r="A139" s="271">
        <f t="shared" si="7"/>
        <v>45420</v>
      </c>
      <c r="B139" s="205">
        <f t="shared" si="6"/>
        <v>45420</v>
      </c>
      <c r="C139" s="205"/>
      <c r="D139" s="223">
        <v>45420</v>
      </c>
      <c r="E139" s="214"/>
      <c r="F139" s="207"/>
      <c r="G139" s="207"/>
      <c r="H139" s="207"/>
      <c r="I139" s="207"/>
      <c r="J139" s="207"/>
      <c r="K139" s="207"/>
      <c r="L139" s="207"/>
      <c r="M139" s="207"/>
      <c r="N139" s="207"/>
      <c r="O139" s="207"/>
      <c r="P139" s="207"/>
      <c r="Q139" s="207"/>
      <c r="R139" s="207"/>
      <c r="S139" s="272"/>
    </row>
    <row r="140" spans="1:19" x14ac:dyDescent="0.25">
      <c r="A140" s="273">
        <f t="shared" si="7"/>
        <v>45421</v>
      </c>
      <c r="B140" s="201">
        <f t="shared" si="6"/>
        <v>45421</v>
      </c>
      <c r="C140" s="201"/>
      <c r="D140" s="202">
        <v>45421</v>
      </c>
      <c r="E140" s="237"/>
      <c r="F140" s="229" t="s">
        <v>88</v>
      </c>
      <c r="G140" s="229"/>
      <c r="H140" s="229"/>
      <c r="I140" s="229"/>
      <c r="J140" s="229"/>
      <c r="K140" s="229"/>
      <c r="L140" s="229"/>
      <c r="M140" s="229"/>
      <c r="N140" s="229"/>
      <c r="O140" s="229"/>
      <c r="P140" s="229"/>
      <c r="Q140" s="229"/>
      <c r="R140" s="229"/>
      <c r="S140" s="285"/>
    </row>
    <row r="141" spans="1:19" x14ac:dyDescent="0.25">
      <c r="A141" s="271">
        <f t="shared" si="7"/>
        <v>45422</v>
      </c>
      <c r="B141" s="205">
        <f t="shared" si="6"/>
        <v>45422</v>
      </c>
      <c r="C141" s="205"/>
      <c r="D141" s="223">
        <v>45422</v>
      </c>
      <c r="E141" s="214"/>
      <c r="F141" s="207"/>
      <c r="G141" s="207"/>
      <c r="H141" s="207"/>
      <c r="I141" s="207"/>
      <c r="J141" s="207"/>
      <c r="K141" s="207"/>
      <c r="L141" s="207"/>
      <c r="M141" s="207"/>
      <c r="N141" s="207"/>
      <c r="O141" s="207"/>
      <c r="P141" s="207"/>
      <c r="Q141" s="207"/>
      <c r="R141" s="207"/>
      <c r="S141" s="272"/>
    </row>
    <row r="142" spans="1:19" x14ac:dyDescent="0.25">
      <c r="A142" s="271">
        <f t="shared" si="7"/>
        <v>45423</v>
      </c>
      <c r="B142" s="205">
        <f t="shared" si="6"/>
        <v>45423</v>
      </c>
      <c r="C142" s="205"/>
      <c r="D142" s="223">
        <v>45423</v>
      </c>
      <c r="E142" s="214"/>
      <c r="F142" s="207"/>
      <c r="G142" s="207"/>
      <c r="H142" s="207"/>
      <c r="I142" s="207"/>
      <c r="J142" s="207"/>
      <c r="K142" s="207"/>
      <c r="L142" s="207"/>
      <c r="M142" s="207"/>
      <c r="N142" s="207"/>
      <c r="O142" s="207"/>
      <c r="P142" s="207"/>
      <c r="Q142" s="207"/>
      <c r="R142" s="207"/>
      <c r="S142" s="272"/>
    </row>
    <row r="143" spans="1:19" x14ac:dyDescent="0.25">
      <c r="A143" s="267">
        <f t="shared" si="7"/>
        <v>45424</v>
      </c>
      <c r="B143" s="208">
        <f t="shared" si="6"/>
        <v>45424</v>
      </c>
      <c r="C143" s="208"/>
      <c r="D143" s="209">
        <v>45424</v>
      </c>
      <c r="E143" s="250"/>
      <c r="F143" s="211"/>
      <c r="G143" s="211"/>
      <c r="H143" s="211"/>
      <c r="I143" s="211"/>
      <c r="J143" s="211"/>
      <c r="K143" s="211"/>
      <c r="L143" s="211"/>
      <c r="M143" s="211"/>
      <c r="N143" s="211"/>
      <c r="O143" s="211"/>
      <c r="P143" s="211"/>
      <c r="Q143" s="211"/>
      <c r="R143" s="211"/>
      <c r="S143" s="284"/>
    </row>
    <row r="144" spans="1:19" x14ac:dyDescent="0.25">
      <c r="A144" s="271">
        <f t="shared" si="7"/>
        <v>45425</v>
      </c>
      <c r="B144" s="205">
        <f t="shared" si="6"/>
        <v>45425</v>
      </c>
      <c r="C144" s="205"/>
      <c r="D144" s="223">
        <v>45425</v>
      </c>
      <c r="E144" s="206">
        <v>20</v>
      </c>
      <c r="F144" s="207"/>
      <c r="G144" s="207"/>
      <c r="H144" s="207"/>
      <c r="I144" s="207"/>
      <c r="J144" s="207"/>
      <c r="K144" s="207"/>
      <c r="L144" s="207"/>
      <c r="M144" s="207"/>
      <c r="N144" s="207"/>
      <c r="O144" s="207"/>
      <c r="P144" s="207"/>
      <c r="Q144" s="207"/>
      <c r="R144" s="207"/>
      <c r="S144" s="272"/>
    </row>
    <row r="145" spans="1:19" x14ac:dyDescent="0.25">
      <c r="A145" s="271">
        <f t="shared" si="7"/>
        <v>45426</v>
      </c>
      <c r="B145" s="205">
        <f t="shared" si="6"/>
        <v>45426</v>
      </c>
      <c r="C145" s="205"/>
      <c r="D145" s="223">
        <v>45426</v>
      </c>
      <c r="E145" s="214"/>
      <c r="F145" s="207"/>
      <c r="G145" s="207"/>
      <c r="H145" s="207"/>
      <c r="I145" s="207"/>
      <c r="J145" s="207"/>
      <c r="K145" s="207"/>
      <c r="L145" s="207"/>
      <c r="M145" s="207"/>
      <c r="N145" s="207"/>
      <c r="O145" s="207"/>
      <c r="P145" s="207"/>
      <c r="Q145" s="207"/>
      <c r="R145" s="207"/>
      <c r="S145" s="272"/>
    </row>
    <row r="146" spans="1:19" x14ac:dyDescent="0.25">
      <c r="A146" s="271">
        <f t="shared" si="7"/>
        <v>45427</v>
      </c>
      <c r="B146" s="205">
        <f t="shared" si="6"/>
        <v>45427</v>
      </c>
      <c r="C146" s="205"/>
      <c r="D146" s="223">
        <v>45427</v>
      </c>
      <c r="E146" s="214"/>
      <c r="F146" s="207"/>
      <c r="G146" s="207"/>
      <c r="H146" s="207"/>
      <c r="I146" s="207"/>
      <c r="J146" s="207"/>
      <c r="K146" s="207"/>
      <c r="L146" s="207"/>
      <c r="M146" s="207"/>
      <c r="N146" s="207"/>
      <c r="O146" s="207"/>
      <c r="P146" s="207"/>
      <c r="Q146" s="207"/>
      <c r="R146" s="207"/>
      <c r="S146" s="272"/>
    </row>
    <row r="147" spans="1:19" x14ac:dyDescent="0.25">
      <c r="A147" s="271">
        <f t="shared" si="7"/>
        <v>45428</v>
      </c>
      <c r="B147" s="205">
        <f t="shared" si="6"/>
        <v>45428</v>
      </c>
      <c r="C147" s="205"/>
      <c r="D147" s="223">
        <v>45428</v>
      </c>
      <c r="E147" s="214"/>
      <c r="F147" s="207"/>
      <c r="G147" s="207"/>
      <c r="H147" s="207"/>
      <c r="I147" s="207"/>
      <c r="J147" s="207"/>
      <c r="K147" s="207"/>
      <c r="L147" s="207"/>
      <c r="M147" s="207"/>
      <c r="N147" s="207"/>
      <c r="O147" s="207"/>
      <c r="P147" s="207"/>
      <c r="Q147" s="207"/>
      <c r="R147" s="207"/>
      <c r="S147" s="272"/>
    </row>
    <row r="148" spans="1:19" x14ac:dyDescent="0.25">
      <c r="A148" s="271">
        <f t="shared" si="7"/>
        <v>45429</v>
      </c>
      <c r="B148" s="205">
        <f t="shared" si="6"/>
        <v>45429</v>
      </c>
      <c r="C148" s="205"/>
      <c r="D148" s="223">
        <v>45429</v>
      </c>
      <c r="E148" s="214"/>
      <c r="F148" s="207"/>
      <c r="G148" s="207"/>
      <c r="H148" s="207"/>
      <c r="I148" s="207"/>
      <c r="J148" s="207"/>
      <c r="K148" s="207"/>
      <c r="L148" s="207"/>
      <c r="M148" s="207"/>
      <c r="N148" s="207"/>
      <c r="O148" s="207"/>
      <c r="P148" s="207"/>
      <c r="Q148" s="207"/>
      <c r="R148" s="207"/>
      <c r="S148" s="272"/>
    </row>
    <row r="149" spans="1:19" x14ac:dyDescent="0.25">
      <c r="A149" s="271">
        <f t="shared" si="7"/>
        <v>45430</v>
      </c>
      <c r="B149" s="205">
        <f t="shared" si="6"/>
        <v>45430</v>
      </c>
      <c r="C149" s="205"/>
      <c r="D149" s="223">
        <v>45430</v>
      </c>
      <c r="E149" s="214"/>
      <c r="F149" s="207"/>
      <c r="G149" s="207"/>
      <c r="H149" s="207"/>
      <c r="I149" s="207"/>
      <c r="J149" s="207"/>
      <c r="K149" s="207"/>
      <c r="L149" s="207"/>
      <c r="M149" s="207"/>
      <c r="N149" s="207"/>
      <c r="O149" s="207"/>
      <c r="P149" s="207"/>
      <c r="Q149" s="207"/>
      <c r="R149" s="207"/>
      <c r="S149" s="272"/>
    </row>
    <row r="150" spans="1:19" x14ac:dyDescent="0.25">
      <c r="A150" s="267">
        <f t="shared" si="7"/>
        <v>45431</v>
      </c>
      <c r="B150" s="208">
        <f t="shared" si="6"/>
        <v>45431</v>
      </c>
      <c r="C150" s="208"/>
      <c r="D150" s="209">
        <v>45431</v>
      </c>
      <c r="E150" s="250"/>
      <c r="F150" s="211" t="s">
        <v>89</v>
      </c>
      <c r="G150" s="211"/>
      <c r="H150" s="211"/>
      <c r="I150" s="211"/>
      <c r="J150" s="211"/>
      <c r="K150" s="211"/>
      <c r="L150" s="211"/>
      <c r="M150" s="211"/>
      <c r="N150" s="211"/>
      <c r="O150" s="211"/>
      <c r="P150" s="211"/>
      <c r="Q150" s="211"/>
      <c r="R150" s="211"/>
      <c r="S150" s="284"/>
    </row>
    <row r="151" spans="1:19" x14ac:dyDescent="0.25">
      <c r="A151" s="273">
        <f t="shared" si="7"/>
        <v>45432</v>
      </c>
      <c r="B151" s="201">
        <f t="shared" si="6"/>
        <v>45432</v>
      </c>
      <c r="C151" s="201"/>
      <c r="D151" s="202">
        <v>45432</v>
      </c>
      <c r="E151" s="320">
        <v>21</v>
      </c>
      <c r="F151" s="229" t="s">
        <v>90</v>
      </c>
      <c r="G151" s="229"/>
      <c r="H151" s="229"/>
      <c r="I151" s="229"/>
      <c r="J151" s="229"/>
      <c r="K151" s="229"/>
      <c r="L151" s="229"/>
      <c r="M151" s="229"/>
      <c r="N151" s="229"/>
      <c r="O151" s="229"/>
      <c r="P151" s="229"/>
      <c r="Q151" s="229"/>
      <c r="R151" s="229"/>
      <c r="S151" s="285"/>
    </row>
    <row r="152" spans="1:19" x14ac:dyDescent="0.25">
      <c r="A152" s="271">
        <f t="shared" si="7"/>
        <v>45433</v>
      </c>
      <c r="B152" s="205">
        <f t="shared" si="6"/>
        <v>45433</v>
      </c>
      <c r="C152" s="205"/>
      <c r="D152" s="223">
        <v>45433</v>
      </c>
      <c r="E152" s="206"/>
      <c r="F152" s="207"/>
      <c r="G152" s="207"/>
      <c r="H152" s="207"/>
      <c r="I152" s="207"/>
      <c r="J152" s="207"/>
      <c r="K152" s="207"/>
      <c r="L152" s="207"/>
      <c r="M152" s="207"/>
      <c r="N152" s="207"/>
      <c r="O152" s="207"/>
      <c r="P152" s="207"/>
      <c r="Q152" s="207"/>
      <c r="R152" s="207"/>
      <c r="S152" s="272"/>
    </row>
    <row r="153" spans="1:19" x14ac:dyDescent="0.25">
      <c r="A153" s="271">
        <f t="shared" si="7"/>
        <v>45434</v>
      </c>
      <c r="B153" s="205">
        <f t="shared" si="6"/>
        <v>45434</v>
      </c>
      <c r="C153" s="205"/>
      <c r="D153" s="223">
        <v>45434</v>
      </c>
      <c r="E153" s="206"/>
      <c r="F153" s="207"/>
      <c r="G153" s="207"/>
      <c r="H153" s="207"/>
      <c r="I153" s="207"/>
      <c r="J153" s="207"/>
      <c r="K153" s="207"/>
      <c r="L153" s="207"/>
      <c r="M153" s="207"/>
      <c r="N153" s="207"/>
      <c r="O153" s="207"/>
      <c r="P153" s="207"/>
      <c r="Q153" s="207"/>
      <c r="R153" s="207"/>
      <c r="S153" s="272"/>
    </row>
    <row r="154" spans="1:19" x14ac:dyDescent="0.25">
      <c r="A154" s="271">
        <f t="shared" si="7"/>
        <v>45435</v>
      </c>
      <c r="B154" s="205">
        <f t="shared" si="6"/>
        <v>45435</v>
      </c>
      <c r="C154" s="205"/>
      <c r="D154" s="223">
        <v>45435</v>
      </c>
      <c r="E154" s="206"/>
      <c r="F154" s="207"/>
      <c r="G154" s="207"/>
      <c r="H154" s="207"/>
      <c r="I154" s="207"/>
      <c r="J154" s="207"/>
      <c r="K154" s="207"/>
      <c r="L154" s="207"/>
      <c r="M154" s="207"/>
      <c r="N154" s="207"/>
      <c r="O154" s="207"/>
      <c r="P154" s="207"/>
      <c r="Q154" s="207"/>
      <c r="R154" s="207"/>
      <c r="S154" s="272"/>
    </row>
    <row r="155" spans="1:19" x14ac:dyDescent="0.25">
      <c r="A155" s="271">
        <f t="shared" si="7"/>
        <v>45436</v>
      </c>
      <c r="B155" s="205">
        <f t="shared" si="6"/>
        <v>45436</v>
      </c>
      <c r="C155" s="205"/>
      <c r="D155" s="223">
        <v>45436</v>
      </c>
      <c r="E155" s="214"/>
      <c r="F155" s="207"/>
      <c r="G155" s="207"/>
      <c r="H155" s="207"/>
      <c r="I155" s="207"/>
      <c r="J155" s="207"/>
      <c r="K155" s="207"/>
      <c r="L155" s="207"/>
      <c r="M155" s="207"/>
      <c r="N155" s="207"/>
      <c r="O155" s="207"/>
      <c r="P155" s="207"/>
      <c r="Q155" s="207"/>
      <c r="R155" s="207"/>
      <c r="S155" s="272"/>
    </row>
    <row r="156" spans="1:19" x14ac:dyDescent="0.25">
      <c r="A156" s="271">
        <f t="shared" si="7"/>
        <v>45437</v>
      </c>
      <c r="B156" s="205">
        <f t="shared" si="6"/>
        <v>45437</v>
      </c>
      <c r="C156" s="205"/>
      <c r="D156" s="223">
        <v>45437</v>
      </c>
      <c r="E156" s="214"/>
      <c r="F156" s="207"/>
      <c r="G156" s="207"/>
      <c r="H156" s="207"/>
      <c r="I156" s="207"/>
      <c r="J156" s="207"/>
      <c r="K156" s="207"/>
      <c r="L156" s="207"/>
      <c r="M156" s="207"/>
      <c r="N156" s="207"/>
      <c r="O156" s="207"/>
      <c r="P156" s="207"/>
      <c r="Q156" s="207"/>
      <c r="R156" s="207"/>
      <c r="S156" s="272"/>
    </row>
    <row r="157" spans="1:19" x14ac:dyDescent="0.25">
      <c r="A157" s="267">
        <f t="shared" si="7"/>
        <v>45438</v>
      </c>
      <c r="B157" s="208">
        <f t="shared" si="6"/>
        <v>45438</v>
      </c>
      <c r="C157" s="208"/>
      <c r="D157" s="209">
        <v>45438</v>
      </c>
      <c r="E157" s="250"/>
      <c r="F157" s="211"/>
      <c r="G157" s="211"/>
      <c r="H157" s="211"/>
      <c r="I157" s="211"/>
      <c r="J157" s="211"/>
      <c r="K157" s="211"/>
      <c r="L157" s="211"/>
      <c r="M157" s="211"/>
      <c r="N157" s="211"/>
      <c r="O157" s="211"/>
      <c r="P157" s="211"/>
      <c r="Q157" s="211"/>
      <c r="R157" s="211"/>
      <c r="S157" s="284"/>
    </row>
    <row r="158" spans="1:19" x14ac:dyDescent="0.25">
      <c r="A158" s="271">
        <f t="shared" si="7"/>
        <v>45439</v>
      </c>
      <c r="B158" s="205">
        <f t="shared" si="6"/>
        <v>45439</v>
      </c>
      <c r="C158" s="205"/>
      <c r="D158" s="223">
        <v>45439</v>
      </c>
      <c r="E158" s="206">
        <v>22</v>
      </c>
      <c r="F158" s="207"/>
      <c r="G158" s="207"/>
      <c r="H158" s="207"/>
      <c r="I158" s="207"/>
      <c r="J158" s="207"/>
      <c r="K158" s="207"/>
      <c r="L158" s="207"/>
      <c r="M158" s="207"/>
      <c r="N158" s="207"/>
      <c r="O158" s="207"/>
      <c r="P158" s="207"/>
      <c r="Q158" s="207"/>
      <c r="R158" s="207"/>
      <c r="S158" s="272"/>
    </row>
    <row r="159" spans="1:19" x14ac:dyDescent="0.25">
      <c r="A159" s="271">
        <f t="shared" si="7"/>
        <v>45440</v>
      </c>
      <c r="B159" s="205">
        <f t="shared" si="6"/>
        <v>45440</v>
      </c>
      <c r="C159" s="205"/>
      <c r="D159" s="223">
        <v>45440</v>
      </c>
      <c r="E159" s="214"/>
      <c r="F159" s="207"/>
      <c r="G159" s="207"/>
      <c r="H159" s="207"/>
      <c r="I159" s="207"/>
      <c r="J159" s="207"/>
      <c r="K159" s="207"/>
      <c r="L159" s="207"/>
      <c r="M159" s="207"/>
      <c r="N159" s="207"/>
      <c r="O159" s="207"/>
      <c r="P159" s="207"/>
      <c r="Q159" s="207"/>
      <c r="R159" s="207"/>
      <c r="S159" s="272"/>
    </row>
    <row r="160" spans="1:19" x14ac:dyDescent="0.25">
      <c r="A160" s="271">
        <f t="shared" si="7"/>
        <v>45441</v>
      </c>
      <c r="B160" s="205">
        <f t="shared" si="6"/>
        <v>45441</v>
      </c>
      <c r="C160" s="205"/>
      <c r="D160" s="223">
        <v>45441</v>
      </c>
      <c r="E160" s="214"/>
      <c r="F160" s="207"/>
      <c r="G160" s="207"/>
      <c r="H160" s="207"/>
      <c r="I160" s="207"/>
      <c r="J160" s="207"/>
      <c r="K160" s="207"/>
      <c r="L160" s="207"/>
      <c r="M160" s="207"/>
      <c r="N160" s="207"/>
      <c r="O160" s="207"/>
      <c r="P160" s="207"/>
      <c r="Q160" s="207"/>
      <c r="R160" s="207"/>
      <c r="S160" s="272"/>
    </row>
    <row r="161" spans="1:19" x14ac:dyDescent="0.25">
      <c r="A161" s="273">
        <f t="shared" si="7"/>
        <v>45442</v>
      </c>
      <c r="B161" s="201">
        <f t="shared" si="6"/>
        <v>45442</v>
      </c>
      <c r="C161" s="201"/>
      <c r="D161" s="202">
        <v>45442</v>
      </c>
      <c r="E161" s="206"/>
      <c r="F161" s="207" t="s">
        <v>91</v>
      </c>
      <c r="G161" s="207"/>
      <c r="H161" s="207"/>
      <c r="I161" s="207"/>
      <c r="J161" s="207"/>
      <c r="K161" s="207"/>
      <c r="L161" s="207"/>
      <c r="M161" s="207"/>
      <c r="N161" s="207"/>
      <c r="O161" s="207"/>
      <c r="P161" s="207"/>
      <c r="Q161" s="207"/>
      <c r="R161" s="207"/>
      <c r="S161" s="272"/>
    </row>
    <row r="162" spans="1:19" x14ac:dyDescent="0.25">
      <c r="A162" s="271">
        <f t="shared" si="7"/>
        <v>45443</v>
      </c>
      <c r="B162" s="205">
        <f t="shared" si="6"/>
        <v>45443</v>
      </c>
      <c r="C162" s="205"/>
      <c r="D162" s="223">
        <v>45443</v>
      </c>
      <c r="E162" s="206"/>
      <c r="F162" s="207"/>
      <c r="G162" s="207"/>
      <c r="H162" s="207"/>
      <c r="I162" s="207"/>
      <c r="J162" s="207"/>
      <c r="K162" s="207"/>
      <c r="L162" s="207"/>
      <c r="M162" s="207"/>
      <c r="N162" s="207"/>
      <c r="O162" s="207"/>
      <c r="P162" s="207"/>
      <c r="Q162" s="207"/>
      <c r="R162" s="207"/>
      <c r="S162" s="272"/>
    </row>
    <row r="163" spans="1:19" ht="21" x14ac:dyDescent="0.35">
      <c r="A163" s="289"/>
      <c r="B163" s="238"/>
      <c r="C163" s="238"/>
      <c r="D163" s="239"/>
      <c r="E163" s="240"/>
      <c r="F163" s="241" t="s">
        <v>178</v>
      </c>
      <c r="G163" s="241"/>
      <c r="H163" s="241"/>
      <c r="I163" s="241"/>
      <c r="J163" s="241"/>
      <c r="K163" s="241"/>
      <c r="L163" s="241"/>
      <c r="M163" s="241"/>
      <c r="N163" s="241"/>
      <c r="O163" s="241"/>
      <c r="P163" s="241"/>
      <c r="Q163" s="241"/>
      <c r="R163" s="241"/>
      <c r="S163" s="290"/>
    </row>
    <row r="164" spans="1:19" x14ac:dyDescent="0.25">
      <c r="A164" s="271">
        <f t="shared" si="7"/>
        <v>45444</v>
      </c>
      <c r="B164" s="205">
        <f t="shared" ref="B164:B193" si="8">D164</f>
        <v>45444</v>
      </c>
      <c r="C164" s="205"/>
      <c r="D164" s="223">
        <v>45444</v>
      </c>
      <c r="E164" s="214"/>
      <c r="F164" s="207"/>
      <c r="G164" s="207"/>
      <c r="H164" s="207"/>
      <c r="I164" s="207"/>
      <c r="J164" s="207"/>
      <c r="K164" s="207"/>
      <c r="L164" s="207"/>
      <c r="M164" s="207"/>
      <c r="N164" s="207"/>
      <c r="O164" s="207"/>
      <c r="P164" s="207"/>
      <c r="Q164" s="207"/>
      <c r="R164" s="207"/>
      <c r="S164" s="270"/>
    </row>
    <row r="165" spans="1:19" x14ac:dyDescent="0.25">
      <c r="A165" s="267">
        <f t="shared" si="7"/>
        <v>45445</v>
      </c>
      <c r="B165" s="208">
        <f t="shared" si="8"/>
        <v>45445</v>
      </c>
      <c r="C165" s="208"/>
      <c r="D165" s="209">
        <v>45445</v>
      </c>
      <c r="E165" s="250"/>
      <c r="F165" s="274"/>
      <c r="G165" s="211"/>
      <c r="H165" s="211"/>
      <c r="I165" s="211"/>
      <c r="J165" s="211"/>
      <c r="K165" s="211"/>
      <c r="L165" s="211"/>
      <c r="M165" s="211"/>
      <c r="N165" s="211"/>
      <c r="O165" s="211"/>
      <c r="P165" s="211"/>
      <c r="Q165" s="211"/>
      <c r="R165" s="211"/>
      <c r="S165" s="275"/>
    </row>
    <row r="166" spans="1:19" x14ac:dyDescent="0.25">
      <c r="A166" s="271">
        <f t="shared" si="7"/>
        <v>45446</v>
      </c>
      <c r="B166" s="205">
        <f t="shared" si="8"/>
        <v>45446</v>
      </c>
      <c r="C166" s="205"/>
      <c r="D166" s="223">
        <v>45446</v>
      </c>
      <c r="E166" s="206">
        <v>23</v>
      </c>
      <c r="F166" s="213"/>
      <c r="G166" s="207"/>
      <c r="H166" s="207"/>
      <c r="I166" s="207"/>
      <c r="J166" s="207"/>
      <c r="K166" s="207"/>
      <c r="L166" s="207"/>
      <c r="M166" s="207"/>
      <c r="N166" s="207"/>
      <c r="O166" s="207"/>
      <c r="P166" s="207"/>
      <c r="Q166" s="207"/>
      <c r="R166" s="207"/>
      <c r="S166" s="270"/>
    </row>
    <row r="167" spans="1:19" x14ac:dyDescent="0.25">
      <c r="A167" s="271">
        <f t="shared" si="7"/>
        <v>45447</v>
      </c>
      <c r="B167" s="205">
        <f t="shared" si="8"/>
        <v>45447</v>
      </c>
      <c r="C167" s="205"/>
      <c r="D167" s="223">
        <v>45447</v>
      </c>
      <c r="E167" s="214"/>
      <c r="F167" s="207"/>
      <c r="G167" s="207"/>
      <c r="H167" s="207"/>
      <c r="I167" s="207"/>
      <c r="J167" s="207"/>
      <c r="K167" s="207"/>
      <c r="L167" s="207"/>
      <c r="M167" s="207"/>
      <c r="N167" s="207"/>
      <c r="O167" s="207"/>
      <c r="P167" s="207"/>
      <c r="Q167" s="207"/>
      <c r="R167" s="207"/>
      <c r="S167" s="272"/>
    </row>
    <row r="168" spans="1:19" x14ac:dyDescent="0.25">
      <c r="A168" s="271">
        <f t="shared" si="7"/>
        <v>45448</v>
      </c>
      <c r="B168" s="205">
        <f t="shared" si="8"/>
        <v>45448</v>
      </c>
      <c r="C168" s="205"/>
      <c r="D168" s="223">
        <v>45448</v>
      </c>
      <c r="E168" s="214"/>
      <c r="F168" s="207"/>
      <c r="G168" s="207"/>
      <c r="H168" s="207"/>
      <c r="I168" s="207"/>
      <c r="J168" s="207"/>
      <c r="K168" s="207"/>
      <c r="L168" s="207"/>
      <c r="M168" s="207"/>
      <c r="N168" s="207"/>
      <c r="O168" s="207"/>
      <c r="P168" s="207"/>
      <c r="Q168" s="207"/>
      <c r="R168" s="207"/>
      <c r="S168" s="272"/>
    </row>
    <row r="169" spans="1:19" x14ac:dyDescent="0.25">
      <c r="A169" s="271">
        <f t="shared" si="7"/>
        <v>45449</v>
      </c>
      <c r="B169" s="205">
        <f t="shared" si="8"/>
        <v>45449</v>
      </c>
      <c r="C169" s="205"/>
      <c r="D169" s="223">
        <v>45449</v>
      </c>
      <c r="E169" s="214"/>
      <c r="F169" s="207"/>
      <c r="G169" s="207"/>
      <c r="H169" s="207"/>
      <c r="I169" s="207"/>
      <c r="J169" s="207"/>
      <c r="K169" s="207"/>
      <c r="L169" s="207"/>
      <c r="M169" s="207"/>
      <c r="N169" s="207"/>
      <c r="O169" s="207"/>
      <c r="P169" s="207"/>
      <c r="Q169" s="207"/>
      <c r="R169" s="207"/>
      <c r="S169" s="272"/>
    </row>
    <row r="170" spans="1:19" x14ac:dyDescent="0.25">
      <c r="A170" s="271">
        <f t="shared" si="7"/>
        <v>45450</v>
      </c>
      <c r="B170" s="205">
        <f t="shared" si="8"/>
        <v>45450</v>
      </c>
      <c r="C170" s="205"/>
      <c r="D170" s="223">
        <v>45450</v>
      </c>
      <c r="E170" s="214"/>
      <c r="F170" s="207"/>
      <c r="G170" s="207"/>
      <c r="H170" s="207"/>
      <c r="I170" s="207"/>
      <c r="J170" s="207"/>
      <c r="K170" s="207"/>
      <c r="L170" s="207"/>
      <c r="M170" s="207"/>
      <c r="N170" s="207"/>
      <c r="O170" s="207"/>
      <c r="P170" s="207"/>
      <c r="Q170" s="207"/>
      <c r="R170" s="207"/>
      <c r="S170" s="272"/>
    </row>
    <row r="171" spans="1:19" x14ac:dyDescent="0.25">
      <c r="A171" s="271">
        <f t="shared" si="7"/>
        <v>45451</v>
      </c>
      <c r="B171" s="205">
        <f t="shared" si="8"/>
        <v>45451</v>
      </c>
      <c r="C171" s="205"/>
      <c r="D171" s="223">
        <v>45451</v>
      </c>
      <c r="E171" s="214"/>
      <c r="F171" s="207"/>
      <c r="G171" s="207"/>
      <c r="H171" s="207"/>
      <c r="I171" s="207"/>
      <c r="J171" s="207"/>
      <c r="K171" s="207"/>
      <c r="L171" s="207"/>
      <c r="M171" s="207"/>
      <c r="N171" s="207"/>
      <c r="O171" s="207"/>
      <c r="P171" s="207"/>
      <c r="Q171" s="207"/>
      <c r="R171" s="207"/>
      <c r="S171" s="272"/>
    </row>
    <row r="172" spans="1:19" x14ac:dyDescent="0.25">
      <c r="A172" s="267">
        <f t="shared" si="7"/>
        <v>45452</v>
      </c>
      <c r="B172" s="208">
        <f t="shared" si="8"/>
        <v>45452</v>
      </c>
      <c r="C172" s="208"/>
      <c r="D172" s="209">
        <v>45452</v>
      </c>
      <c r="E172" s="250"/>
      <c r="F172" s="274"/>
      <c r="G172" s="274"/>
      <c r="H172" s="274"/>
      <c r="I172" s="274"/>
      <c r="J172" s="274"/>
      <c r="K172" s="274"/>
      <c r="L172" s="274"/>
      <c r="M172" s="274"/>
      <c r="N172" s="274"/>
      <c r="O172" s="274"/>
      <c r="P172" s="274"/>
      <c r="Q172" s="274"/>
      <c r="R172" s="274"/>
      <c r="S172" s="275"/>
    </row>
    <row r="173" spans="1:19" x14ac:dyDescent="0.25">
      <c r="A173" s="271">
        <f t="shared" si="7"/>
        <v>45453</v>
      </c>
      <c r="B173" s="205">
        <f t="shared" si="8"/>
        <v>45453</v>
      </c>
      <c r="C173" s="205"/>
      <c r="D173" s="223">
        <v>45453</v>
      </c>
      <c r="E173" s="206">
        <v>24</v>
      </c>
      <c r="F173" s="213"/>
      <c r="G173" s="213"/>
      <c r="H173" s="213"/>
      <c r="I173" s="213"/>
      <c r="J173" s="213"/>
      <c r="K173" s="213"/>
      <c r="L173" s="213"/>
      <c r="M173" s="213"/>
      <c r="N173" s="213"/>
      <c r="O173" s="213"/>
      <c r="P173" s="213"/>
      <c r="Q173" s="213"/>
      <c r="R173" s="213"/>
      <c r="S173" s="270"/>
    </row>
    <row r="174" spans="1:19" x14ac:dyDescent="0.25">
      <c r="A174" s="271">
        <f t="shared" si="7"/>
        <v>45454</v>
      </c>
      <c r="B174" s="205">
        <f t="shared" si="8"/>
        <v>45454</v>
      </c>
      <c r="C174" s="205"/>
      <c r="D174" s="223">
        <v>45454</v>
      </c>
      <c r="E174" s="214"/>
      <c r="F174" s="207"/>
      <c r="G174" s="207"/>
      <c r="H174" s="207"/>
      <c r="I174" s="207"/>
      <c r="J174" s="207"/>
      <c r="K174" s="207"/>
      <c r="L174" s="207"/>
      <c r="M174" s="207"/>
      <c r="N174" s="207"/>
      <c r="O174" s="207"/>
      <c r="P174" s="207"/>
      <c r="Q174" s="207"/>
      <c r="R174" s="207"/>
      <c r="S174" s="272"/>
    </row>
    <row r="175" spans="1:19" x14ac:dyDescent="0.25">
      <c r="A175" s="271">
        <f t="shared" si="7"/>
        <v>45455</v>
      </c>
      <c r="B175" s="205">
        <f t="shared" si="8"/>
        <v>45455</v>
      </c>
      <c r="C175" s="205"/>
      <c r="D175" s="223">
        <v>45455</v>
      </c>
      <c r="E175" s="206"/>
      <c r="F175" s="207"/>
      <c r="G175" s="207"/>
      <c r="H175" s="207"/>
      <c r="I175" s="207"/>
      <c r="J175" s="207"/>
      <c r="K175" s="207"/>
      <c r="L175" s="207"/>
      <c r="M175" s="207"/>
      <c r="N175" s="207"/>
      <c r="O175" s="207"/>
      <c r="P175" s="207"/>
      <c r="Q175" s="207"/>
      <c r="R175" s="207"/>
      <c r="S175" s="272"/>
    </row>
    <row r="176" spans="1:19" x14ac:dyDescent="0.25">
      <c r="A176" s="271">
        <f t="shared" si="7"/>
        <v>45456</v>
      </c>
      <c r="B176" s="205">
        <f t="shared" si="8"/>
        <v>45456</v>
      </c>
      <c r="C176" s="205"/>
      <c r="D176" s="223">
        <v>45456</v>
      </c>
      <c r="E176" s="221"/>
      <c r="F176" s="207"/>
      <c r="G176" s="207"/>
      <c r="H176" s="207"/>
      <c r="I176" s="207"/>
      <c r="J176" s="207"/>
      <c r="K176" s="207"/>
      <c r="L176" s="207"/>
      <c r="M176" s="207"/>
      <c r="N176" s="207"/>
      <c r="O176" s="207"/>
      <c r="P176" s="207"/>
      <c r="Q176" s="207"/>
      <c r="R176" s="207"/>
      <c r="S176" s="272"/>
    </row>
    <row r="177" spans="1:19" x14ac:dyDescent="0.25">
      <c r="A177" s="271">
        <f t="shared" si="7"/>
        <v>45457</v>
      </c>
      <c r="B177" s="205">
        <f t="shared" si="8"/>
        <v>45457</v>
      </c>
      <c r="C177" s="205"/>
      <c r="D177" s="223">
        <v>45457</v>
      </c>
      <c r="E177" s="221"/>
      <c r="F177" s="207"/>
      <c r="G177" s="207"/>
      <c r="H177" s="207"/>
      <c r="I177" s="207"/>
      <c r="J177" s="207"/>
      <c r="K177" s="207"/>
      <c r="L177" s="207"/>
      <c r="M177" s="207"/>
      <c r="N177" s="207"/>
      <c r="O177" s="207"/>
      <c r="P177" s="207"/>
      <c r="Q177" s="207"/>
      <c r="R177" s="207"/>
      <c r="S177" s="272"/>
    </row>
    <row r="178" spans="1:19" x14ac:dyDescent="0.25">
      <c r="A178" s="271">
        <f t="shared" si="7"/>
        <v>45458</v>
      </c>
      <c r="B178" s="205">
        <f t="shared" si="8"/>
        <v>45458</v>
      </c>
      <c r="C178" s="205"/>
      <c r="D178" s="223">
        <v>45458</v>
      </c>
      <c r="E178" s="221"/>
      <c r="F178" s="207"/>
      <c r="G178" s="207"/>
      <c r="H178" s="207"/>
      <c r="I178" s="207"/>
      <c r="J178" s="207"/>
      <c r="K178" s="207"/>
      <c r="L178" s="207"/>
      <c r="M178" s="207"/>
      <c r="N178" s="207"/>
      <c r="O178" s="207"/>
      <c r="P178" s="207"/>
      <c r="Q178" s="207"/>
      <c r="R178" s="207"/>
      <c r="S178" s="272"/>
    </row>
    <row r="179" spans="1:19" x14ac:dyDescent="0.25">
      <c r="A179" s="267">
        <f t="shared" si="7"/>
        <v>45459</v>
      </c>
      <c r="B179" s="208">
        <f t="shared" si="8"/>
        <v>45459</v>
      </c>
      <c r="C179" s="208"/>
      <c r="D179" s="209">
        <v>45459</v>
      </c>
      <c r="E179" s="250"/>
      <c r="F179" s="274"/>
      <c r="G179" s="274"/>
      <c r="H179" s="274"/>
      <c r="I179" s="274"/>
      <c r="J179" s="274"/>
      <c r="K179" s="274"/>
      <c r="L179" s="274"/>
      <c r="M179" s="274"/>
      <c r="N179" s="274"/>
      <c r="O179" s="274"/>
      <c r="P179" s="274"/>
      <c r="Q179" s="274"/>
      <c r="R179" s="274"/>
      <c r="S179" s="275"/>
    </row>
    <row r="180" spans="1:19" x14ac:dyDescent="0.25">
      <c r="A180" s="271">
        <f t="shared" si="7"/>
        <v>45460</v>
      </c>
      <c r="B180" s="205">
        <f t="shared" si="8"/>
        <v>45460</v>
      </c>
      <c r="C180" s="205"/>
      <c r="D180" s="223">
        <v>45460</v>
      </c>
      <c r="E180" s="206">
        <v>25</v>
      </c>
      <c r="F180" s="213"/>
      <c r="G180" s="213"/>
      <c r="H180" s="213"/>
      <c r="I180" s="213"/>
      <c r="J180" s="213"/>
      <c r="K180" s="213"/>
      <c r="L180" s="213"/>
      <c r="M180" s="213"/>
      <c r="N180" s="213"/>
      <c r="O180" s="213"/>
      <c r="P180" s="213"/>
      <c r="Q180" s="213"/>
      <c r="R180" s="213"/>
      <c r="S180" s="270"/>
    </row>
    <row r="181" spans="1:19" x14ac:dyDescent="0.25">
      <c r="A181" s="271">
        <f t="shared" si="7"/>
        <v>45461</v>
      </c>
      <c r="B181" s="205">
        <f t="shared" si="8"/>
        <v>45461</v>
      </c>
      <c r="C181" s="205"/>
      <c r="D181" s="223">
        <v>45461</v>
      </c>
      <c r="E181" s="206"/>
      <c r="F181" s="207"/>
      <c r="G181" s="207"/>
      <c r="H181" s="207"/>
      <c r="I181" s="207"/>
      <c r="J181" s="207"/>
      <c r="K181" s="207"/>
      <c r="L181" s="207"/>
      <c r="M181" s="207"/>
      <c r="N181" s="207"/>
      <c r="O181" s="207"/>
      <c r="P181" s="207"/>
      <c r="Q181" s="207"/>
      <c r="R181" s="207"/>
      <c r="S181" s="272"/>
    </row>
    <row r="182" spans="1:19" x14ac:dyDescent="0.25">
      <c r="A182" s="271">
        <f t="shared" si="7"/>
        <v>45462</v>
      </c>
      <c r="B182" s="205">
        <f t="shared" si="8"/>
        <v>45462</v>
      </c>
      <c r="C182" s="205"/>
      <c r="D182" s="223">
        <v>45462</v>
      </c>
      <c r="E182" s="206"/>
      <c r="F182" s="207"/>
      <c r="G182" s="207"/>
      <c r="H182" s="207"/>
      <c r="I182" s="207"/>
      <c r="J182" s="207"/>
      <c r="K182" s="207"/>
      <c r="L182" s="207"/>
      <c r="M182" s="207"/>
      <c r="N182" s="207"/>
      <c r="O182" s="207"/>
      <c r="P182" s="207"/>
      <c r="Q182" s="207"/>
      <c r="R182" s="207"/>
      <c r="S182" s="272"/>
    </row>
    <row r="183" spans="1:19" x14ac:dyDescent="0.25">
      <c r="A183" s="271">
        <f t="shared" si="7"/>
        <v>45463</v>
      </c>
      <c r="B183" s="205">
        <f t="shared" si="8"/>
        <v>45463</v>
      </c>
      <c r="C183" s="205"/>
      <c r="D183" s="223">
        <v>45463</v>
      </c>
      <c r="E183" s="206"/>
      <c r="F183" s="207" t="s">
        <v>92</v>
      </c>
      <c r="G183" s="207"/>
      <c r="H183" s="207"/>
      <c r="I183" s="207"/>
      <c r="J183" s="207"/>
      <c r="K183" s="207"/>
      <c r="L183" s="207"/>
      <c r="M183" s="207"/>
      <c r="N183" s="207"/>
      <c r="O183" s="207"/>
      <c r="P183" s="207"/>
      <c r="Q183" s="207"/>
      <c r="R183" s="207"/>
      <c r="S183" s="272"/>
    </row>
    <row r="184" spans="1:19" x14ac:dyDescent="0.25">
      <c r="A184" s="271">
        <f t="shared" si="7"/>
        <v>45464</v>
      </c>
      <c r="B184" s="205">
        <f t="shared" si="8"/>
        <v>45464</v>
      </c>
      <c r="C184" s="205"/>
      <c r="D184" s="223">
        <v>45464</v>
      </c>
      <c r="E184" s="206"/>
      <c r="F184" s="207"/>
      <c r="G184" s="207"/>
      <c r="H184" s="207"/>
      <c r="I184" s="207"/>
      <c r="J184" s="207"/>
      <c r="K184" s="207"/>
      <c r="L184" s="207"/>
      <c r="M184" s="207"/>
      <c r="N184" s="207"/>
      <c r="O184" s="207"/>
      <c r="P184" s="207"/>
      <c r="Q184" s="207"/>
      <c r="R184" s="207"/>
      <c r="S184" s="272"/>
    </row>
    <row r="185" spans="1:19" x14ac:dyDescent="0.25">
      <c r="A185" s="271">
        <f t="shared" si="7"/>
        <v>45465</v>
      </c>
      <c r="B185" s="205">
        <f t="shared" si="8"/>
        <v>45465</v>
      </c>
      <c r="C185" s="205"/>
      <c r="D185" s="223">
        <v>45465</v>
      </c>
      <c r="E185" s="206"/>
      <c r="F185" s="207"/>
      <c r="G185" s="207"/>
      <c r="H185" s="207"/>
      <c r="I185" s="207"/>
      <c r="J185" s="207"/>
      <c r="K185" s="207"/>
      <c r="L185" s="207"/>
      <c r="M185" s="207"/>
      <c r="N185" s="207"/>
      <c r="O185" s="207"/>
      <c r="P185" s="207"/>
      <c r="Q185" s="207"/>
      <c r="R185" s="207"/>
      <c r="S185" s="272"/>
    </row>
    <row r="186" spans="1:19" x14ac:dyDescent="0.25">
      <c r="A186" s="267">
        <f t="shared" si="7"/>
        <v>45466</v>
      </c>
      <c r="B186" s="208">
        <f t="shared" si="8"/>
        <v>45466</v>
      </c>
      <c r="C186" s="208"/>
      <c r="D186" s="209">
        <v>45466</v>
      </c>
      <c r="E186" s="210"/>
      <c r="F186" s="211"/>
      <c r="G186" s="211"/>
      <c r="H186" s="211"/>
      <c r="I186" s="211"/>
      <c r="J186" s="211"/>
      <c r="K186" s="211"/>
      <c r="L186" s="211"/>
      <c r="M186" s="211"/>
      <c r="N186" s="211"/>
      <c r="O186" s="211"/>
      <c r="P186" s="211"/>
      <c r="Q186" s="211"/>
      <c r="R186" s="211"/>
      <c r="S186" s="275"/>
    </row>
    <row r="187" spans="1:19" x14ac:dyDescent="0.25">
      <c r="A187" s="271">
        <f t="shared" si="7"/>
        <v>45467</v>
      </c>
      <c r="B187" s="205">
        <f t="shared" si="8"/>
        <v>45467</v>
      </c>
      <c r="C187" s="205"/>
      <c r="D187" s="223">
        <v>45467</v>
      </c>
      <c r="E187" s="206">
        <v>26</v>
      </c>
      <c r="F187" s="207"/>
      <c r="G187" s="207"/>
      <c r="H187" s="207"/>
      <c r="I187" s="207"/>
      <c r="J187" s="207"/>
      <c r="K187" s="207"/>
      <c r="L187" s="207"/>
      <c r="M187" s="207"/>
      <c r="N187" s="207"/>
      <c r="O187" s="207"/>
      <c r="P187" s="207"/>
      <c r="Q187" s="207"/>
      <c r="R187" s="207"/>
      <c r="S187" s="272"/>
    </row>
    <row r="188" spans="1:19" x14ac:dyDescent="0.25">
      <c r="A188" s="271">
        <f t="shared" si="7"/>
        <v>45468</v>
      </c>
      <c r="B188" s="205">
        <f t="shared" si="8"/>
        <v>45468</v>
      </c>
      <c r="C188" s="205"/>
      <c r="D188" s="223">
        <v>45468</v>
      </c>
      <c r="E188" s="206"/>
      <c r="F188" s="207"/>
      <c r="G188" s="207"/>
      <c r="H188" s="207"/>
      <c r="I188" s="207"/>
      <c r="J188" s="207"/>
      <c r="K188" s="207"/>
      <c r="L188" s="207"/>
      <c r="M188" s="207"/>
      <c r="N188" s="207"/>
      <c r="O188" s="207"/>
      <c r="P188" s="207"/>
      <c r="Q188" s="207"/>
      <c r="R188" s="207"/>
      <c r="S188" s="272"/>
    </row>
    <row r="189" spans="1:19" x14ac:dyDescent="0.25">
      <c r="A189" s="271">
        <f t="shared" si="7"/>
        <v>45469</v>
      </c>
      <c r="B189" s="205">
        <f t="shared" si="8"/>
        <v>45469</v>
      </c>
      <c r="C189" s="205"/>
      <c r="D189" s="223">
        <v>45469</v>
      </c>
      <c r="E189" s="206"/>
      <c r="F189" s="207"/>
      <c r="G189" s="207"/>
      <c r="H189" s="207"/>
      <c r="I189" s="207"/>
      <c r="J189" s="207"/>
      <c r="K189" s="207"/>
      <c r="L189" s="207"/>
      <c r="M189" s="207"/>
      <c r="N189" s="207"/>
      <c r="O189" s="207"/>
      <c r="P189" s="207"/>
      <c r="Q189" s="207"/>
      <c r="R189" s="207"/>
      <c r="S189" s="272"/>
    </row>
    <row r="190" spans="1:19" x14ac:dyDescent="0.25">
      <c r="A190" s="271">
        <f t="shared" si="7"/>
        <v>45470</v>
      </c>
      <c r="B190" s="205">
        <f t="shared" si="8"/>
        <v>45470</v>
      </c>
      <c r="C190" s="205"/>
      <c r="D190" s="223">
        <v>45470</v>
      </c>
      <c r="E190" s="206"/>
      <c r="F190" s="207"/>
      <c r="G190" s="207"/>
      <c r="H190" s="207"/>
      <c r="I190" s="207"/>
      <c r="J190" s="207"/>
      <c r="K190" s="207"/>
      <c r="L190" s="207"/>
      <c r="M190" s="207"/>
      <c r="N190" s="207"/>
      <c r="O190" s="207"/>
      <c r="P190" s="207"/>
      <c r="Q190" s="207"/>
      <c r="R190" s="207"/>
      <c r="S190" s="272"/>
    </row>
    <row r="191" spans="1:19" x14ac:dyDescent="0.25">
      <c r="A191" s="271">
        <f t="shared" si="7"/>
        <v>45471</v>
      </c>
      <c r="B191" s="205">
        <f t="shared" si="8"/>
        <v>45471</v>
      </c>
      <c r="C191" s="205"/>
      <c r="D191" s="223">
        <v>45471</v>
      </c>
      <c r="E191" s="206"/>
      <c r="F191" s="207"/>
      <c r="G191" s="207"/>
      <c r="H191" s="207"/>
      <c r="I191" s="207"/>
      <c r="J191" s="207"/>
      <c r="K191" s="207"/>
      <c r="L191" s="207"/>
      <c r="M191" s="207"/>
      <c r="N191" s="207"/>
      <c r="O191" s="207"/>
      <c r="P191" s="207"/>
      <c r="Q191" s="207"/>
      <c r="R191" s="207"/>
      <c r="S191" s="272"/>
    </row>
    <row r="192" spans="1:19" x14ac:dyDescent="0.25">
      <c r="A192" s="271">
        <f t="shared" si="7"/>
        <v>45472</v>
      </c>
      <c r="B192" s="205">
        <f t="shared" si="8"/>
        <v>45472</v>
      </c>
      <c r="C192" s="205"/>
      <c r="D192" s="223">
        <v>45472</v>
      </c>
      <c r="E192" s="206"/>
      <c r="F192" s="207"/>
      <c r="G192" s="207"/>
      <c r="H192" s="207"/>
      <c r="I192" s="207"/>
      <c r="J192" s="207"/>
      <c r="K192" s="207"/>
      <c r="L192" s="207"/>
      <c r="M192" s="207"/>
      <c r="N192" s="207"/>
      <c r="O192" s="207"/>
      <c r="P192" s="207"/>
      <c r="Q192" s="207"/>
      <c r="R192" s="207"/>
      <c r="S192" s="272"/>
    </row>
    <row r="193" spans="1:19" x14ac:dyDescent="0.25">
      <c r="A193" s="273">
        <f t="shared" si="7"/>
        <v>45473</v>
      </c>
      <c r="B193" s="201">
        <f t="shared" si="8"/>
        <v>45473</v>
      </c>
      <c r="C193" s="201"/>
      <c r="D193" s="202">
        <v>45473</v>
      </c>
      <c r="E193" s="320"/>
      <c r="F193" s="229"/>
      <c r="G193" s="229"/>
      <c r="H193" s="229"/>
      <c r="I193" s="229"/>
      <c r="J193" s="229"/>
      <c r="K193" s="229"/>
      <c r="L193" s="229"/>
      <c r="M193" s="229"/>
      <c r="N193" s="229"/>
      <c r="O193" s="229"/>
      <c r="P193" s="229"/>
      <c r="Q193" s="229"/>
      <c r="R193" s="229"/>
      <c r="S193" s="285"/>
    </row>
    <row r="194" spans="1:19" ht="21" x14ac:dyDescent="0.35">
      <c r="A194" s="287"/>
      <c r="B194" s="233"/>
      <c r="C194" s="233"/>
      <c r="D194" s="234"/>
      <c r="E194" s="235"/>
      <c r="F194" s="236" t="s">
        <v>179</v>
      </c>
      <c r="G194" s="236"/>
      <c r="H194" s="236"/>
      <c r="I194" s="236"/>
      <c r="J194" s="236"/>
      <c r="K194" s="236"/>
      <c r="L194" s="236"/>
      <c r="M194" s="236"/>
      <c r="N194" s="236"/>
      <c r="O194" s="236"/>
      <c r="P194" s="236"/>
      <c r="Q194" s="236"/>
      <c r="R194" s="236"/>
      <c r="S194" s="288"/>
    </row>
    <row r="195" spans="1:19" x14ac:dyDescent="0.25">
      <c r="A195" s="268">
        <f t="shared" si="7"/>
        <v>45474</v>
      </c>
      <c r="B195" s="260">
        <f t="shared" ref="B195:B225" si="9">D195</f>
        <v>45474</v>
      </c>
      <c r="C195" s="260"/>
      <c r="D195" s="269">
        <v>45474</v>
      </c>
      <c r="E195" s="214">
        <v>27</v>
      </c>
      <c r="F195" s="207"/>
      <c r="G195" s="213"/>
      <c r="H195" s="213"/>
      <c r="I195" s="213"/>
      <c r="J195" s="213"/>
      <c r="K195" s="213"/>
      <c r="L195" s="213"/>
      <c r="M195" s="213"/>
      <c r="N195" s="213"/>
      <c r="O195" s="213"/>
      <c r="P195" s="213"/>
      <c r="Q195" s="213"/>
      <c r="R195" s="213"/>
      <c r="S195" s="270"/>
    </row>
    <row r="196" spans="1:19" x14ac:dyDescent="0.25">
      <c r="A196" s="271">
        <f t="shared" si="7"/>
        <v>45475</v>
      </c>
      <c r="B196" s="205">
        <f t="shared" si="9"/>
        <v>45475</v>
      </c>
      <c r="C196" s="205"/>
      <c r="D196" s="223">
        <v>45475</v>
      </c>
      <c r="E196" s="214"/>
      <c r="F196" s="207"/>
      <c r="G196" s="207"/>
      <c r="H196" s="207"/>
      <c r="I196" s="207"/>
      <c r="J196" s="207"/>
      <c r="K196" s="207"/>
      <c r="L196" s="207"/>
      <c r="M196" s="207"/>
      <c r="N196" s="207"/>
      <c r="O196" s="207"/>
      <c r="P196" s="207"/>
      <c r="Q196" s="207"/>
      <c r="R196" s="207"/>
      <c r="S196" s="272"/>
    </row>
    <row r="197" spans="1:19" x14ac:dyDescent="0.25">
      <c r="A197" s="271">
        <f t="shared" si="7"/>
        <v>45476</v>
      </c>
      <c r="B197" s="205">
        <f t="shared" si="9"/>
        <v>45476</v>
      </c>
      <c r="C197" s="205"/>
      <c r="D197" s="223">
        <v>45476</v>
      </c>
      <c r="E197" s="214"/>
      <c r="F197" s="207"/>
      <c r="G197" s="207"/>
      <c r="H197" s="207"/>
      <c r="I197" s="207"/>
      <c r="J197" s="207"/>
      <c r="K197" s="207"/>
      <c r="L197" s="207"/>
      <c r="M197" s="207"/>
      <c r="N197" s="207"/>
      <c r="O197" s="207"/>
      <c r="P197" s="207"/>
      <c r="Q197" s="207"/>
      <c r="R197" s="207"/>
      <c r="S197" s="272"/>
    </row>
    <row r="198" spans="1:19" x14ac:dyDescent="0.25">
      <c r="A198" s="271">
        <f t="shared" si="7"/>
        <v>45477</v>
      </c>
      <c r="B198" s="205">
        <f t="shared" si="9"/>
        <v>45477</v>
      </c>
      <c r="C198" s="205"/>
      <c r="D198" s="223">
        <v>45477</v>
      </c>
      <c r="E198" s="214"/>
      <c r="F198" s="207"/>
      <c r="G198" s="207"/>
      <c r="H198" s="207"/>
      <c r="I198" s="207"/>
      <c r="J198" s="207"/>
      <c r="K198" s="207"/>
      <c r="L198" s="207"/>
      <c r="M198" s="207"/>
      <c r="N198" s="207"/>
      <c r="O198" s="207"/>
      <c r="P198" s="207"/>
      <c r="Q198" s="207"/>
      <c r="R198" s="207"/>
      <c r="S198" s="272"/>
    </row>
    <row r="199" spans="1:19" x14ac:dyDescent="0.25">
      <c r="A199" s="271">
        <f t="shared" ref="A199:A262" si="10">B199</f>
        <v>45478</v>
      </c>
      <c r="B199" s="205">
        <f t="shared" si="9"/>
        <v>45478</v>
      </c>
      <c r="C199" s="205"/>
      <c r="D199" s="223">
        <v>45478</v>
      </c>
      <c r="E199" s="214"/>
      <c r="F199" s="207"/>
      <c r="G199" s="207"/>
      <c r="H199" s="207"/>
      <c r="I199" s="207"/>
      <c r="J199" s="207"/>
      <c r="K199" s="207"/>
      <c r="L199" s="207"/>
      <c r="M199" s="207"/>
      <c r="N199" s="207"/>
      <c r="O199" s="207"/>
      <c r="P199" s="207"/>
      <c r="Q199" s="207"/>
      <c r="R199" s="207"/>
      <c r="S199" s="272"/>
    </row>
    <row r="200" spans="1:19" x14ac:dyDescent="0.25">
      <c r="A200" s="271">
        <f t="shared" si="10"/>
        <v>45479</v>
      </c>
      <c r="B200" s="205">
        <f t="shared" si="9"/>
        <v>45479</v>
      </c>
      <c r="C200" s="205"/>
      <c r="D200" s="223">
        <v>45479</v>
      </c>
      <c r="E200" s="214"/>
      <c r="F200" s="207"/>
      <c r="G200" s="207"/>
      <c r="H200" s="207"/>
      <c r="I200" s="207"/>
      <c r="J200" s="207"/>
      <c r="K200" s="207"/>
      <c r="L200" s="207"/>
      <c r="M200" s="207"/>
      <c r="N200" s="207"/>
      <c r="O200" s="207"/>
      <c r="P200" s="207"/>
      <c r="Q200" s="207"/>
      <c r="R200" s="207"/>
      <c r="S200" s="272"/>
    </row>
    <row r="201" spans="1:19" x14ac:dyDescent="0.25">
      <c r="A201" s="267">
        <f t="shared" si="10"/>
        <v>45480</v>
      </c>
      <c r="B201" s="208">
        <f t="shared" si="9"/>
        <v>45480</v>
      </c>
      <c r="C201" s="208"/>
      <c r="D201" s="209">
        <v>45480</v>
      </c>
      <c r="E201" s="250"/>
      <c r="F201" s="211"/>
      <c r="G201" s="211"/>
      <c r="H201" s="211"/>
      <c r="I201" s="211"/>
      <c r="J201" s="211"/>
      <c r="K201" s="211"/>
      <c r="L201" s="211"/>
      <c r="M201" s="211"/>
      <c r="N201" s="211"/>
      <c r="O201" s="211"/>
      <c r="P201" s="211"/>
      <c r="Q201" s="211"/>
      <c r="R201" s="211"/>
      <c r="S201" s="284"/>
    </row>
    <row r="202" spans="1:19" x14ac:dyDescent="0.25">
      <c r="A202" s="271">
        <f t="shared" si="10"/>
        <v>45481</v>
      </c>
      <c r="B202" s="205">
        <f t="shared" si="9"/>
        <v>45481</v>
      </c>
      <c r="C202" s="205"/>
      <c r="D202" s="223">
        <v>45481</v>
      </c>
      <c r="E202" s="214">
        <v>28</v>
      </c>
      <c r="F202" s="207"/>
      <c r="G202" s="207"/>
      <c r="H202" s="207"/>
      <c r="I202" s="207"/>
      <c r="J202" s="207"/>
      <c r="K202" s="207"/>
      <c r="L202" s="207"/>
      <c r="M202" s="207"/>
      <c r="N202" s="207"/>
      <c r="O202" s="207"/>
      <c r="P202" s="207"/>
      <c r="Q202" s="207"/>
      <c r="R202" s="207"/>
      <c r="S202" s="272"/>
    </row>
    <row r="203" spans="1:19" x14ac:dyDescent="0.25">
      <c r="A203" s="271">
        <f t="shared" si="10"/>
        <v>45482</v>
      </c>
      <c r="B203" s="205">
        <f t="shared" si="9"/>
        <v>45482</v>
      </c>
      <c r="C203" s="205"/>
      <c r="D203" s="223">
        <v>45482</v>
      </c>
      <c r="E203" s="214"/>
      <c r="F203" s="207"/>
      <c r="G203" s="207"/>
      <c r="H203" s="207"/>
      <c r="I203" s="207"/>
      <c r="J203" s="207"/>
      <c r="K203" s="207"/>
      <c r="L203" s="207"/>
      <c r="M203" s="207"/>
      <c r="N203" s="207"/>
      <c r="O203" s="207"/>
      <c r="P203" s="207"/>
      <c r="Q203" s="207"/>
      <c r="R203" s="207"/>
      <c r="S203" s="272"/>
    </row>
    <row r="204" spans="1:19" x14ac:dyDescent="0.25">
      <c r="A204" s="271">
        <f t="shared" si="10"/>
        <v>45483</v>
      </c>
      <c r="B204" s="205">
        <f t="shared" si="9"/>
        <v>45483</v>
      </c>
      <c r="C204" s="205"/>
      <c r="D204" s="223">
        <v>45483</v>
      </c>
      <c r="E204" s="214"/>
      <c r="F204" s="207"/>
      <c r="G204" s="207"/>
      <c r="H204" s="207"/>
      <c r="I204" s="207"/>
      <c r="J204" s="207"/>
      <c r="K204" s="207"/>
      <c r="L204" s="207"/>
      <c r="M204" s="207"/>
      <c r="N204" s="207"/>
      <c r="O204" s="207"/>
      <c r="P204" s="207"/>
      <c r="Q204" s="207"/>
      <c r="R204" s="207"/>
      <c r="S204" s="272"/>
    </row>
    <row r="205" spans="1:19" x14ac:dyDescent="0.25">
      <c r="A205" s="271">
        <f t="shared" si="10"/>
        <v>45484</v>
      </c>
      <c r="B205" s="205">
        <f t="shared" si="9"/>
        <v>45484</v>
      </c>
      <c r="C205" s="205"/>
      <c r="D205" s="223">
        <v>45484</v>
      </c>
      <c r="E205" s="214"/>
      <c r="F205" s="207"/>
      <c r="G205" s="207"/>
      <c r="H205" s="207"/>
      <c r="I205" s="207"/>
      <c r="J205" s="207"/>
      <c r="K205" s="207"/>
      <c r="L205" s="207"/>
      <c r="M205" s="207"/>
      <c r="N205" s="207"/>
      <c r="O205" s="207"/>
      <c r="P205" s="207"/>
      <c r="Q205" s="207"/>
      <c r="R205" s="207"/>
      <c r="S205" s="272"/>
    </row>
    <row r="206" spans="1:19" x14ac:dyDescent="0.25">
      <c r="A206" s="271">
        <f t="shared" si="10"/>
        <v>45485</v>
      </c>
      <c r="B206" s="205">
        <f t="shared" si="9"/>
        <v>45485</v>
      </c>
      <c r="C206" s="205"/>
      <c r="D206" s="223">
        <v>45485</v>
      </c>
      <c r="E206" s="214"/>
      <c r="F206" s="207"/>
      <c r="G206" s="207"/>
      <c r="H206" s="207"/>
      <c r="I206" s="207"/>
      <c r="J206" s="207"/>
      <c r="K206" s="207"/>
      <c r="L206" s="207"/>
      <c r="M206" s="207"/>
      <c r="N206" s="207"/>
      <c r="O206" s="207"/>
      <c r="P206" s="207"/>
      <c r="Q206" s="207"/>
      <c r="R206" s="207"/>
      <c r="S206" s="272"/>
    </row>
    <row r="207" spans="1:19" x14ac:dyDescent="0.25">
      <c r="A207" s="271">
        <f t="shared" si="10"/>
        <v>45486</v>
      </c>
      <c r="B207" s="205">
        <f t="shared" si="9"/>
        <v>45486</v>
      </c>
      <c r="C207" s="205"/>
      <c r="D207" s="223">
        <v>45486</v>
      </c>
      <c r="E207" s="214"/>
      <c r="F207" s="207"/>
      <c r="G207" s="207"/>
      <c r="H207" s="207"/>
      <c r="I207" s="207"/>
      <c r="J207" s="207"/>
      <c r="K207" s="207"/>
      <c r="L207" s="207"/>
      <c r="M207" s="207"/>
      <c r="N207" s="207"/>
      <c r="O207" s="207"/>
      <c r="P207" s="207"/>
      <c r="Q207" s="207"/>
      <c r="R207" s="207"/>
      <c r="S207" s="272"/>
    </row>
    <row r="208" spans="1:19" x14ac:dyDescent="0.25">
      <c r="A208" s="267">
        <f t="shared" si="10"/>
        <v>45487</v>
      </c>
      <c r="B208" s="208">
        <f t="shared" si="9"/>
        <v>45487</v>
      </c>
      <c r="C208" s="208"/>
      <c r="D208" s="209">
        <v>45487</v>
      </c>
      <c r="E208" s="250"/>
      <c r="F208" s="211"/>
      <c r="G208" s="211"/>
      <c r="H208" s="211"/>
      <c r="I208" s="211"/>
      <c r="J208" s="211"/>
      <c r="K208" s="211"/>
      <c r="L208" s="211"/>
      <c r="M208" s="211"/>
      <c r="N208" s="211"/>
      <c r="O208" s="211"/>
      <c r="P208" s="211"/>
      <c r="Q208" s="211"/>
      <c r="R208" s="211"/>
      <c r="S208" s="284"/>
    </row>
    <row r="209" spans="1:19" x14ac:dyDescent="0.25">
      <c r="A209" s="271">
        <f t="shared" si="10"/>
        <v>45488</v>
      </c>
      <c r="B209" s="205">
        <f t="shared" si="9"/>
        <v>45488</v>
      </c>
      <c r="C209" s="205"/>
      <c r="D209" s="223">
        <v>45488</v>
      </c>
      <c r="E209" s="214">
        <v>29</v>
      </c>
      <c r="F209" s="207"/>
      <c r="G209" s="207"/>
      <c r="H209" s="207"/>
      <c r="I209" s="207"/>
      <c r="J209" s="207"/>
      <c r="K209" s="207"/>
      <c r="L209" s="207"/>
      <c r="M209" s="207"/>
      <c r="N209" s="207"/>
      <c r="O209" s="207"/>
      <c r="P209" s="207"/>
      <c r="Q209" s="207"/>
      <c r="R209" s="207"/>
      <c r="S209" s="272"/>
    </row>
    <row r="210" spans="1:19" x14ac:dyDescent="0.25">
      <c r="A210" s="271">
        <f t="shared" si="10"/>
        <v>45489</v>
      </c>
      <c r="B210" s="205">
        <f t="shared" si="9"/>
        <v>45489</v>
      </c>
      <c r="C210" s="205"/>
      <c r="D210" s="223">
        <v>45489</v>
      </c>
      <c r="E210" s="214"/>
      <c r="F210" s="207"/>
      <c r="G210" s="207"/>
      <c r="H210" s="207"/>
      <c r="I210" s="207"/>
      <c r="J210" s="207"/>
      <c r="K210" s="207"/>
      <c r="L210" s="207"/>
      <c r="M210" s="207"/>
      <c r="N210" s="207"/>
      <c r="O210" s="207"/>
      <c r="P210" s="207"/>
      <c r="Q210" s="207"/>
      <c r="R210" s="207"/>
      <c r="S210" s="272"/>
    </row>
    <row r="211" spans="1:19" x14ac:dyDescent="0.25">
      <c r="A211" s="271">
        <f t="shared" si="10"/>
        <v>45490</v>
      </c>
      <c r="B211" s="205">
        <f t="shared" si="9"/>
        <v>45490</v>
      </c>
      <c r="C211" s="205"/>
      <c r="D211" s="223">
        <v>45490</v>
      </c>
      <c r="E211" s="214"/>
      <c r="F211" s="207"/>
      <c r="G211" s="207"/>
      <c r="H211" s="207"/>
      <c r="I211" s="207"/>
      <c r="J211" s="207"/>
      <c r="K211" s="207"/>
      <c r="L211" s="207"/>
      <c r="M211" s="207"/>
      <c r="N211" s="207"/>
      <c r="O211" s="207"/>
      <c r="P211" s="207"/>
      <c r="Q211" s="207"/>
      <c r="R211" s="207"/>
      <c r="S211" s="272"/>
    </row>
    <row r="212" spans="1:19" x14ac:dyDescent="0.25">
      <c r="A212" s="271">
        <f t="shared" si="10"/>
        <v>45491</v>
      </c>
      <c r="B212" s="205">
        <f t="shared" si="9"/>
        <v>45491</v>
      </c>
      <c r="C212" s="205"/>
      <c r="D212" s="223">
        <v>45491</v>
      </c>
      <c r="E212" s="214"/>
      <c r="F212" s="207"/>
      <c r="G212" s="207"/>
      <c r="H212" s="207"/>
      <c r="I212" s="207"/>
      <c r="J212" s="207"/>
      <c r="K212" s="207"/>
      <c r="L212" s="207"/>
      <c r="M212" s="207"/>
      <c r="N212" s="207"/>
      <c r="O212" s="207"/>
      <c r="P212" s="207"/>
      <c r="Q212" s="207"/>
      <c r="R212" s="207"/>
      <c r="S212" s="272"/>
    </row>
    <row r="213" spans="1:19" x14ac:dyDescent="0.25">
      <c r="A213" s="271">
        <f t="shared" si="10"/>
        <v>45492</v>
      </c>
      <c r="B213" s="205">
        <f t="shared" si="9"/>
        <v>45492</v>
      </c>
      <c r="C213" s="205"/>
      <c r="D213" s="223">
        <v>45492</v>
      </c>
      <c r="E213" s="214"/>
      <c r="F213" s="207"/>
      <c r="G213" s="207"/>
      <c r="H213" s="207"/>
      <c r="I213" s="207"/>
      <c r="J213" s="207"/>
      <c r="K213" s="207"/>
      <c r="L213" s="207"/>
      <c r="M213" s="207"/>
      <c r="N213" s="207"/>
      <c r="O213" s="207"/>
      <c r="P213" s="207"/>
      <c r="Q213" s="207"/>
      <c r="R213" s="207"/>
      <c r="S213" s="272"/>
    </row>
    <row r="214" spans="1:19" x14ac:dyDescent="0.25">
      <c r="A214" s="271">
        <f t="shared" si="10"/>
        <v>45493</v>
      </c>
      <c r="B214" s="205">
        <f t="shared" si="9"/>
        <v>45493</v>
      </c>
      <c r="C214" s="205"/>
      <c r="D214" s="223">
        <v>45493</v>
      </c>
      <c r="E214" s="214"/>
      <c r="F214" s="207"/>
      <c r="G214" s="207"/>
      <c r="H214" s="207"/>
      <c r="I214" s="207"/>
      <c r="J214" s="207"/>
      <c r="K214" s="207"/>
      <c r="L214" s="207"/>
      <c r="M214" s="207"/>
      <c r="N214" s="207"/>
      <c r="O214" s="207"/>
      <c r="P214" s="207"/>
      <c r="Q214" s="207"/>
      <c r="R214" s="207"/>
      <c r="S214" s="272"/>
    </row>
    <row r="215" spans="1:19" x14ac:dyDescent="0.25">
      <c r="A215" s="267">
        <f t="shared" si="10"/>
        <v>45494</v>
      </c>
      <c r="B215" s="208">
        <f t="shared" si="9"/>
        <v>45494</v>
      </c>
      <c r="C215" s="208"/>
      <c r="D215" s="209">
        <v>45494</v>
      </c>
      <c r="E215" s="250"/>
      <c r="F215" s="211"/>
      <c r="G215" s="211"/>
      <c r="H215" s="211"/>
      <c r="I215" s="211"/>
      <c r="J215" s="211"/>
      <c r="K215" s="211"/>
      <c r="L215" s="211"/>
      <c r="M215" s="211"/>
      <c r="N215" s="211"/>
      <c r="O215" s="211"/>
      <c r="P215" s="211"/>
      <c r="Q215" s="211"/>
      <c r="R215" s="211"/>
      <c r="S215" s="284"/>
    </row>
    <row r="216" spans="1:19" x14ac:dyDescent="0.25">
      <c r="A216" s="271">
        <f t="shared" si="10"/>
        <v>45495</v>
      </c>
      <c r="B216" s="205">
        <f t="shared" si="9"/>
        <v>45495</v>
      </c>
      <c r="C216" s="205"/>
      <c r="D216" s="223">
        <v>45495</v>
      </c>
      <c r="E216" s="214">
        <v>30</v>
      </c>
      <c r="F216" s="207"/>
      <c r="G216" s="207"/>
      <c r="H216" s="207"/>
      <c r="I216" s="207"/>
      <c r="J216" s="207"/>
      <c r="K216" s="207"/>
      <c r="L216" s="207"/>
      <c r="M216" s="207"/>
      <c r="N216" s="207"/>
      <c r="O216" s="207"/>
      <c r="P216" s="207"/>
      <c r="Q216" s="207"/>
      <c r="R216" s="207"/>
      <c r="S216" s="272"/>
    </row>
    <row r="217" spans="1:19" x14ac:dyDescent="0.25">
      <c r="A217" s="271">
        <f t="shared" si="10"/>
        <v>45496</v>
      </c>
      <c r="B217" s="205">
        <f t="shared" si="9"/>
        <v>45496</v>
      </c>
      <c r="C217" s="205"/>
      <c r="D217" s="223">
        <v>45496</v>
      </c>
      <c r="E217" s="214"/>
      <c r="F217" s="207"/>
      <c r="G217" s="207"/>
      <c r="H217" s="207"/>
      <c r="I217" s="207"/>
      <c r="J217" s="207"/>
      <c r="K217" s="207"/>
      <c r="L217" s="207"/>
      <c r="M217" s="207"/>
      <c r="N217" s="207"/>
      <c r="O217" s="207"/>
      <c r="P217" s="207"/>
      <c r="Q217" s="207"/>
      <c r="R217" s="207"/>
      <c r="S217" s="272"/>
    </row>
    <row r="218" spans="1:19" x14ac:dyDescent="0.25">
      <c r="A218" s="271">
        <f t="shared" si="10"/>
        <v>45497</v>
      </c>
      <c r="B218" s="205">
        <f t="shared" si="9"/>
        <v>45497</v>
      </c>
      <c r="C218" s="205"/>
      <c r="D218" s="223">
        <v>45497</v>
      </c>
      <c r="E218" s="214"/>
      <c r="F218" s="207"/>
      <c r="G218" s="207"/>
      <c r="H218" s="207"/>
      <c r="I218" s="207"/>
      <c r="J218" s="207"/>
      <c r="K218" s="207"/>
      <c r="L218" s="207"/>
      <c r="M218" s="207"/>
      <c r="N218" s="207"/>
      <c r="O218" s="207"/>
      <c r="P218" s="207"/>
      <c r="Q218" s="207"/>
      <c r="R218" s="207"/>
      <c r="S218" s="272"/>
    </row>
    <row r="219" spans="1:19" x14ac:dyDescent="0.25">
      <c r="A219" s="271">
        <f t="shared" si="10"/>
        <v>45498</v>
      </c>
      <c r="B219" s="205">
        <f t="shared" si="9"/>
        <v>45498</v>
      </c>
      <c r="C219" s="205"/>
      <c r="D219" s="223">
        <v>45498</v>
      </c>
      <c r="E219" s="214"/>
      <c r="F219" s="207"/>
      <c r="G219" s="207"/>
      <c r="H219" s="207"/>
      <c r="I219" s="207"/>
      <c r="J219" s="207"/>
      <c r="K219" s="207"/>
      <c r="L219" s="207"/>
      <c r="M219" s="207"/>
      <c r="N219" s="207"/>
      <c r="O219" s="207"/>
      <c r="P219" s="207"/>
      <c r="Q219" s="207"/>
      <c r="R219" s="207"/>
      <c r="S219" s="272"/>
    </row>
    <row r="220" spans="1:19" x14ac:dyDescent="0.25">
      <c r="A220" s="271">
        <f t="shared" si="10"/>
        <v>45499</v>
      </c>
      <c r="B220" s="205">
        <f t="shared" si="9"/>
        <v>45499</v>
      </c>
      <c r="C220" s="205"/>
      <c r="D220" s="223">
        <v>45499</v>
      </c>
      <c r="E220" s="214"/>
      <c r="F220" s="207"/>
      <c r="G220" s="207"/>
      <c r="H220" s="207"/>
      <c r="I220" s="207"/>
      <c r="J220" s="207"/>
      <c r="K220" s="207"/>
      <c r="L220" s="207"/>
      <c r="M220" s="207"/>
      <c r="N220" s="207"/>
      <c r="O220" s="207"/>
      <c r="P220" s="207"/>
      <c r="Q220" s="207"/>
      <c r="R220" s="207"/>
      <c r="S220" s="272"/>
    </row>
    <row r="221" spans="1:19" x14ac:dyDescent="0.25">
      <c r="A221" s="271">
        <f t="shared" si="10"/>
        <v>45500</v>
      </c>
      <c r="B221" s="205">
        <f t="shared" si="9"/>
        <v>45500</v>
      </c>
      <c r="C221" s="205"/>
      <c r="D221" s="223">
        <v>45500</v>
      </c>
      <c r="E221" s="214"/>
      <c r="F221" s="207"/>
      <c r="G221" s="207"/>
      <c r="H221" s="207"/>
      <c r="I221" s="207"/>
      <c r="J221" s="207"/>
      <c r="K221" s="207"/>
      <c r="L221" s="207"/>
      <c r="M221" s="207"/>
      <c r="N221" s="207"/>
      <c r="O221" s="207"/>
      <c r="P221" s="207"/>
      <c r="Q221" s="207"/>
      <c r="R221" s="207"/>
      <c r="S221" s="272"/>
    </row>
    <row r="222" spans="1:19" x14ac:dyDescent="0.25">
      <c r="A222" s="267">
        <f t="shared" si="10"/>
        <v>45501</v>
      </c>
      <c r="B222" s="208">
        <f t="shared" si="9"/>
        <v>45501</v>
      </c>
      <c r="C222" s="208"/>
      <c r="D222" s="209">
        <v>45501</v>
      </c>
      <c r="E222" s="250"/>
      <c r="F222" s="211"/>
      <c r="G222" s="211"/>
      <c r="H222" s="211"/>
      <c r="I222" s="211"/>
      <c r="J222" s="211"/>
      <c r="K222" s="211"/>
      <c r="L222" s="211"/>
      <c r="M222" s="211"/>
      <c r="N222" s="211"/>
      <c r="O222" s="211"/>
      <c r="P222" s="211"/>
      <c r="Q222" s="211"/>
      <c r="R222" s="211"/>
      <c r="S222" s="284"/>
    </row>
    <row r="223" spans="1:19" x14ac:dyDescent="0.25">
      <c r="A223" s="271">
        <f t="shared" si="10"/>
        <v>45502</v>
      </c>
      <c r="B223" s="205">
        <f t="shared" si="9"/>
        <v>45502</v>
      </c>
      <c r="C223" s="205"/>
      <c r="D223" s="223">
        <v>45502</v>
      </c>
      <c r="E223" s="214">
        <v>31</v>
      </c>
      <c r="F223" s="207"/>
      <c r="G223" s="207"/>
      <c r="H223" s="207"/>
      <c r="I223" s="207"/>
      <c r="J223" s="207"/>
      <c r="K223" s="207"/>
      <c r="L223" s="207"/>
      <c r="M223" s="207"/>
      <c r="N223" s="207"/>
      <c r="O223" s="207"/>
      <c r="P223" s="207"/>
      <c r="Q223" s="207"/>
      <c r="R223" s="207"/>
      <c r="S223" s="272"/>
    </row>
    <row r="224" spans="1:19" x14ac:dyDescent="0.25">
      <c r="A224" s="271">
        <f t="shared" si="10"/>
        <v>45503</v>
      </c>
      <c r="B224" s="205">
        <f t="shared" si="9"/>
        <v>45503</v>
      </c>
      <c r="C224" s="205"/>
      <c r="D224" s="223">
        <v>45503</v>
      </c>
      <c r="E224" s="214"/>
      <c r="F224" s="207"/>
      <c r="G224" s="207"/>
      <c r="H224" s="207"/>
      <c r="I224" s="207"/>
      <c r="J224" s="207"/>
      <c r="K224" s="207"/>
      <c r="L224" s="207"/>
      <c r="M224" s="207"/>
      <c r="N224" s="207"/>
      <c r="O224" s="207"/>
      <c r="P224" s="207"/>
      <c r="Q224" s="207"/>
      <c r="R224" s="207"/>
      <c r="S224" s="272"/>
    </row>
    <row r="225" spans="1:19" x14ac:dyDescent="0.25">
      <c r="A225" s="271">
        <f t="shared" si="10"/>
        <v>45504</v>
      </c>
      <c r="B225" s="205">
        <f t="shared" si="9"/>
        <v>45504</v>
      </c>
      <c r="C225" s="205"/>
      <c r="D225" s="223">
        <v>45504</v>
      </c>
      <c r="E225" s="214"/>
      <c r="F225" s="207"/>
      <c r="G225" s="207"/>
      <c r="H225" s="207"/>
      <c r="I225" s="207"/>
      <c r="J225" s="207"/>
      <c r="K225" s="207"/>
      <c r="L225" s="207"/>
      <c r="M225" s="207"/>
      <c r="N225" s="207"/>
      <c r="O225" s="207"/>
      <c r="P225" s="207"/>
      <c r="Q225" s="207"/>
      <c r="R225" s="207"/>
      <c r="S225" s="272"/>
    </row>
    <row r="226" spans="1:19" ht="21" x14ac:dyDescent="0.35">
      <c r="A226" s="291"/>
      <c r="B226" s="242"/>
      <c r="C226" s="242"/>
      <c r="D226" s="242"/>
      <c r="E226" s="243"/>
      <c r="F226" s="244" t="s">
        <v>181</v>
      </c>
      <c r="G226" s="244"/>
      <c r="H226" s="244"/>
      <c r="I226" s="244"/>
      <c r="J226" s="244"/>
      <c r="K226" s="244"/>
      <c r="L226" s="244"/>
      <c r="M226" s="244"/>
      <c r="N226" s="244"/>
      <c r="O226" s="244"/>
      <c r="P226" s="244"/>
      <c r="Q226" s="244"/>
      <c r="R226" s="244"/>
      <c r="S226" s="292"/>
    </row>
    <row r="227" spans="1:19" x14ac:dyDescent="0.25">
      <c r="A227" s="273">
        <f t="shared" si="10"/>
        <v>45505</v>
      </c>
      <c r="B227" s="293">
        <f t="shared" ref="B227:B257" si="11">D227</f>
        <v>45505</v>
      </c>
      <c r="C227" s="293"/>
      <c r="D227" s="294">
        <v>45505</v>
      </c>
      <c r="E227" s="212"/>
      <c r="F227" s="213" t="s">
        <v>93</v>
      </c>
      <c r="G227" s="213"/>
      <c r="H227" s="213"/>
      <c r="I227" s="213"/>
      <c r="J227" s="213"/>
      <c r="K227" s="213"/>
      <c r="L227" s="213"/>
      <c r="M227" s="213"/>
      <c r="N227" s="213"/>
      <c r="O227" s="213"/>
      <c r="P227" s="213"/>
      <c r="Q227" s="213"/>
      <c r="R227" s="213"/>
      <c r="S227" s="270"/>
    </row>
    <row r="228" spans="1:19" x14ac:dyDescent="0.25">
      <c r="A228" s="271">
        <f t="shared" si="10"/>
        <v>45506</v>
      </c>
      <c r="B228" s="205">
        <f t="shared" si="11"/>
        <v>45506</v>
      </c>
      <c r="C228" s="205"/>
      <c r="D228" s="223">
        <v>45506</v>
      </c>
      <c r="E228" s="206"/>
      <c r="F228" s="207"/>
      <c r="G228" s="207"/>
      <c r="H228" s="207"/>
      <c r="I228" s="207"/>
      <c r="J228" s="207"/>
      <c r="K228" s="207"/>
      <c r="L228" s="207"/>
      <c r="M228" s="207"/>
      <c r="N228" s="207"/>
      <c r="O228" s="207"/>
      <c r="P228" s="207"/>
      <c r="Q228" s="207"/>
      <c r="R228" s="207"/>
      <c r="S228" s="272"/>
    </row>
    <row r="229" spans="1:19" x14ac:dyDescent="0.25">
      <c r="A229" s="271">
        <f t="shared" si="10"/>
        <v>45507</v>
      </c>
      <c r="B229" s="205">
        <f t="shared" si="11"/>
        <v>45507</v>
      </c>
      <c r="C229" s="205"/>
      <c r="D229" s="223">
        <v>45507</v>
      </c>
      <c r="E229" s="214"/>
      <c r="F229" s="207"/>
      <c r="G229" s="207"/>
      <c r="H229" s="207"/>
      <c r="I229" s="207"/>
      <c r="J229" s="207"/>
      <c r="K229" s="207"/>
      <c r="L229" s="207"/>
      <c r="M229" s="207"/>
      <c r="N229" s="207"/>
      <c r="O229" s="207"/>
      <c r="P229" s="207"/>
      <c r="Q229" s="207"/>
      <c r="R229" s="207"/>
      <c r="S229" s="272"/>
    </row>
    <row r="230" spans="1:19" x14ac:dyDescent="0.25">
      <c r="A230" s="267">
        <f t="shared" si="10"/>
        <v>45508</v>
      </c>
      <c r="B230" s="208">
        <f t="shared" si="11"/>
        <v>45508</v>
      </c>
      <c r="C230" s="208"/>
      <c r="D230" s="209">
        <v>45508</v>
      </c>
      <c r="E230" s="250"/>
      <c r="F230" s="211"/>
      <c r="G230" s="274"/>
      <c r="H230" s="274"/>
      <c r="I230" s="274"/>
      <c r="J230" s="274"/>
      <c r="K230" s="274"/>
      <c r="L230" s="274"/>
      <c r="M230" s="274"/>
      <c r="N230" s="274"/>
      <c r="O230" s="274"/>
      <c r="P230" s="274"/>
      <c r="Q230" s="274"/>
      <c r="R230" s="274"/>
      <c r="S230" s="275"/>
    </row>
    <row r="231" spans="1:19" x14ac:dyDescent="0.25">
      <c r="A231" s="271">
        <f t="shared" si="10"/>
        <v>45509</v>
      </c>
      <c r="B231" s="205">
        <f t="shared" si="11"/>
        <v>45509</v>
      </c>
      <c r="C231" s="205"/>
      <c r="D231" s="223">
        <v>45509</v>
      </c>
      <c r="E231" s="214">
        <v>32</v>
      </c>
      <c r="F231" s="207"/>
      <c r="G231" s="213"/>
      <c r="H231" s="213"/>
      <c r="I231" s="213"/>
      <c r="J231" s="213"/>
      <c r="K231" s="213"/>
      <c r="L231" s="213"/>
      <c r="M231" s="213"/>
      <c r="N231" s="213"/>
      <c r="O231" s="213"/>
      <c r="P231" s="213"/>
      <c r="Q231" s="213"/>
      <c r="R231" s="213"/>
      <c r="S231" s="270"/>
    </row>
    <row r="232" spans="1:19" x14ac:dyDescent="0.25">
      <c r="A232" s="271">
        <f t="shared" si="10"/>
        <v>45510</v>
      </c>
      <c r="B232" s="205">
        <f t="shared" si="11"/>
        <v>45510</v>
      </c>
      <c r="C232" s="205"/>
      <c r="D232" s="223">
        <v>45510</v>
      </c>
      <c r="E232" s="214"/>
      <c r="F232" s="207"/>
      <c r="G232" s="207"/>
      <c r="H232" s="207"/>
      <c r="I232" s="207"/>
      <c r="J232" s="207"/>
      <c r="K232" s="207"/>
      <c r="L232" s="207"/>
      <c r="M232" s="207"/>
      <c r="N232" s="207"/>
      <c r="O232" s="207"/>
      <c r="P232" s="207"/>
      <c r="Q232" s="207"/>
      <c r="R232" s="207"/>
      <c r="S232" s="272"/>
    </row>
    <row r="233" spans="1:19" x14ac:dyDescent="0.25">
      <c r="A233" s="271">
        <f t="shared" si="10"/>
        <v>45511</v>
      </c>
      <c r="B233" s="205">
        <f t="shared" si="11"/>
        <v>45511</v>
      </c>
      <c r="C233" s="205"/>
      <c r="D233" s="223">
        <v>45511</v>
      </c>
      <c r="E233" s="206"/>
      <c r="F233" s="207"/>
      <c r="G233" s="207"/>
      <c r="H233" s="207"/>
      <c r="I233" s="207"/>
      <c r="J233" s="207"/>
      <c r="K233" s="207"/>
      <c r="L233" s="207"/>
      <c r="M233" s="207"/>
      <c r="N233" s="207"/>
      <c r="O233" s="207"/>
      <c r="P233" s="207"/>
      <c r="Q233" s="207"/>
      <c r="R233" s="207"/>
      <c r="S233" s="272"/>
    </row>
    <row r="234" spans="1:19" x14ac:dyDescent="0.25">
      <c r="A234" s="273">
        <f t="shared" si="10"/>
        <v>45512</v>
      </c>
      <c r="B234" s="201">
        <f t="shared" si="11"/>
        <v>45512</v>
      </c>
      <c r="C234" s="201"/>
      <c r="D234" s="202">
        <v>45512</v>
      </c>
      <c r="E234" s="206"/>
      <c r="F234" s="207" t="s">
        <v>165</v>
      </c>
      <c r="G234" s="207"/>
      <c r="H234" s="207"/>
      <c r="I234" s="207"/>
      <c r="J234" s="207"/>
      <c r="K234" s="207"/>
      <c r="L234" s="207"/>
      <c r="M234" s="207"/>
      <c r="N234" s="207"/>
      <c r="O234" s="207"/>
      <c r="P234" s="207"/>
      <c r="Q234" s="207"/>
      <c r="R234" s="207"/>
      <c r="S234" s="272"/>
    </row>
    <row r="235" spans="1:19" x14ac:dyDescent="0.25">
      <c r="A235" s="271">
        <f t="shared" si="10"/>
        <v>45513</v>
      </c>
      <c r="B235" s="205">
        <f t="shared" si="11"/>
        <v>45513</v>
      </c>
      <c r="C235" s="205"/>
      <c r="D235" s="223">
        <v>45513</v>
      </c>
      <c r="E235" s="214"/>
      <c r="F235" s="207"/>
      <c r="G235" s="207"/>
      <c r="H235" s="207"/>
      <c r="I235" s="207"/>
      <c r="J235" s="207"/>
      <c r="K235" s="207"/>
      <c r="L235" s="207"/>
      <c r="M235" s="207"/>
      <c r="N235" s="207"/>
      <c r="O235" s="207"/>
      <c r="P235" s="207"/>
      <c r="Q235" s="207"/>
      <c r="R235" s="207"/>
      <c r="S235" s="272"/>
    </row>
    <row r="236" spans="1:19" x14ac:dyDescent="0.25">
      <c r="A236" s="271">
        <f t="shared" si="10"/>
        <v>45514</v>
      </c>
      <c r="B236" s="205">
        <f t="shared" si="11"/>
        <v>45514</v>
      </c>
      <c r="C236" s="205"/>
      <c r="D236" s="223">
        <v>45514</v>
      </c>
      <c r="E236" s="214"/>
      <c r="F236" s="207"/>
      <c r="G236" s="207"/>
      <c r="H236" s="207"/>
      <c r="I236" s="207"/>
      <c r="J236" s="207"/>
      <c r="K236" s="207"/>
      <c r="L236" s="207"/>
      <c r="M236" s="207"/>
      <c r="N236" s="207"/>
      <c r="O236" s="207"/>
      <c r="P236" s="207"/>
      <c r="Q236" s="207"/>
      <c r="R236" s="207"/>
      <c r="S236" s="272"/>
    </row>
    <row r="237" spans="1:19" x14ac:dyDescent="0.25">
      <c r="A237" s="267">
        <f t="shared" si="10"/>
        <v>45515</v>
      </c>
      <c r="B237" s="208">
        <f t="shared" si="11"/>
        <v>45515</v>
      </c>
      <c r="C237" s="208"/>
      <c r="D237" s="209">
        <v>45515</v>
      </c>
      <c r="E237" s="250"/>
      <c r="F237" s="211"/>
      <c r="G237" s="274"/>
      <c r="H237" s="274"/>
      <c r="I237" s="274"/>
      <c r="J237" s="274"/>
      <c r="K237" s="274"/>
      <c r="L237" s="274"/>
      <c r="M237" s="274"/>
      <c r="N237" s="274"/>
      <c r="O237" s="274"/>
      <c r="P237" s="274"/>
      <c r="Q237" s="274"/>
      <c r="R237" s="274"/>
      <c r="S237" s="275"/>
    </row>
    <row r="238" spans="1:19" x14ac:dyDescent="0.25">
      <c r="A238" s="271">
        <f t="shared" si="10"/>
        <v>45516</v>
      </c>
      <c r="B238" s="205">
        <f t="shared" si="11"/>
        <v>45516</v>
      </c>
      <c r="C238" s="205"/>
      <c r="D238" s="223">
        <v>45516</v>
      </c>
      <c r="E238" s="214">
        <v>33</v>
      </c>
      <c r="F238" s="207"/>
      <c r="G238" s="207"/>
      <c r="H238" s="207"/>
      <c r="I238" s="207"/>
      <c r="J238" s="207"/>
      <c r="K238" s="207"/>
      <c r="L238" s="207"/>
      <c r="M238" s="207"/>
      <c r="N238" s="207"/>
      <c r="O238" s="207"/>
      <c r="P238" s="207"/>
      <c r="Q238" s="207"/>
      <c r="R238" s="207"/>
      <c r="S238" s="272"/>
    </row>
    <row r="239" spans="1:19" x14ac:dyDescent="0.25">
      <c r="A239" s="271">
        <f t="shared" si="10"/>
        <v>45517</v>
      </c>
      <c r="B239" s="205">
        <f t="shared" si="11"/>
        <v>45517</v>
      </c>
      <c r="C239" s="205"/>
      <c r="D239" s="223">
        <v>45517</v>
      </c>
      <c r="E239" s="214"/>
      <c r="F239" s="207"/>
      <c r="G239" s="207"/>
      <c r="H239" s="207"/>
      <c r="I239" s="207"/>
      <c r="J239" s="207"/>
      <c r="K239" s="207"/>
      <c r="L239" s="207"/>
      <c r="M239" s="207"/>
      <c r="N239" s="207"/>
      <c r="O239" s="207"/>
      <c r="P239" s="207"/>
      <c r="Q239" s="207"/>
      <c r="R239" s="207"/>
      <c r="S239" s="272"/>
    </row>
    <row r="240" spans="1:19" x14ac:dyDescent="0.25">
      <c r="A240" s="271">
        <f t="shared" si="10"/>
        <v>45518</v>
      </c>
      <c r="B240" s="205">
        <f t="shared" si="11"/>
        <v>45518</v>
      </c>
      <c r="C240" s="205"/>
      <c r="D240" s="223">
        <v>45518</v>
      </c>
      <c r="E240" s="214"/>
      <c r="F240" s="207"/>
      <c r="G240" s="207"/>
      <c r="H240" s="207"/>
      <c r="I240" s="207"/>
      <c r="J240" s="207"/>
      <c r="K240" s="207"/>
      <c r="L240" s="207"/>
      <c r="M240" s="207"/>
      <c r="N240" s="207"/>
      <c r="O240" s="207"/>
      <c r="P240" s="207"/>
      <c r="Q240" s="207"/>
      <c r="R240" s="207"/>
      <c r="S240" s="272"/>
    </row>
    <row r="241" spans="1:19" x14ac:dyDescent="0.25">
      <c r="A241" s="273">
        <f t="shared" si="10"/>
        <v>45519</v>
      </c>
      <c r="B241" s="201">
        <f t="shared" si="11"/>
        <v>45519</v>
      </c>
      <c r="C241" s="201"/>
      <c r="D241" s="202">
        <v>45519</v>
      </c>
      <c r="E241" s="214"/>
      <c r="F241" s="207" t="s">
        <v>94</v>
      </c>
      <c r="G241" s="207"/>
      <c r="H241" s="207"/>
      <c r="I241" s="207"/>
      <c r="J241" s="207"/>
      <c r="K241" s="207"/>
      <c r="L241" s="207"/>
      <c r="M241" s="207"/>
      <c r="N241" s="207"/>
      <c r="O241" s="207"/>
      <c r="P241" s="207"/>
      <c r="Q241" s="207"/>
      <c r="R241" s="207"/>
      <c r="S241" s="272"/>
    </row>
    <row r="242" spans="1:19" x14ac:dyDescent="0.25">
      <c r="A242" s="271">
        <f t="shared" si="10"/>
        <v>45520</v>
      </c>
      <c r="B242" s="205">
        <f t="shared" si="11"/>
        <v>45520</v>
      </c>
      <c r="C242" s="205"/>
      <c r="D242" s="223">
        <v>45520</v>
      </c>
      <c r="E242" s="214"/>
      <c r="F242" s="207"/>
      <c r="G242" s="207"/>
      <c r="H242" s="207"/>
      <c r="I242" s="207"/>
      <c r="J242" s="207"/>
      <c r="K242" s="207"/>
      <c r="L242" s="207"/>
      <c r="M242" s="207"/>
      <c r="N242" s="207"/>
      <c r="O242" s="207"/>
      <c r="P242" s="207"/>
      <c r="Q242" s="207"/>
      <c r="R242" s="207"/>
      <c r="S242" s="272"/>
    </row>
    <row r="243" spans="1:19" x14ac:dyDescent="0.25">
      <c r="A243" s="271">
        <f t="shared" si="10"/>
        <v>45521</v>
      </c>
      <c r="B243" s="205">
        <f t="shared" si="11"/>
        <v>45521</v>
      </c>
      <c r="C243" s="205"/>
      <c r="D243" s="223">
        <v>45521</v>
      </c>
      <c r="E243" s="214"/>
      <c r="F243" s="207"/>
      <c r="G243" s="207"/>
      <c r="H243" s="207"/>
      <c r="I243" s="207"/>
      <c r="J243" s="207"/>
      <c r="K243" s="207"/>
      <c r="L243" s="207"/>
      <c r="M243" s="207"/>
      <c r="N243" s="207"/>
      <c r="O243" s="207"/>
      <c r="P243" s="207"/>
      <c r="Q243" s="207"/>
      <c r="R243" s="207"/>
      <c r="S243" s="272"/>
    </row>
    <row r="244" spans="1:19" x14ac:dyDescent="0.25">
      <c r="A244" s="267">
        <f t="shared" si="10"/>
        <v>45522</v>
      </c>
      <c r="B244" s="208">
        <f t="shared" si="11"/>
        <v>45522</v>
      </c>
      <c r="C244" s="208"/>
      <c r="D244" s="209">
        <v>45522</v>
      </c>
      <c r="E244" s="250"/>
      <c r="F244" s="211"/>
      <c r="G244" s="211"/>
      <c r="H244" s="211"/>
      <c r="I244" s="211"/>
      <c r="J244" s="211"/>
      <c r="K244" s="211"/>
      <c r="L244" s="211"/>
      <c r="M244" s="211"/>
      <c r="N244" s="211"/>
      <c r="O244" s="211"/>
      <c r="P244" s="211"/>
      <c r="Q244" s="211"/>
      <c r="R244" s="211"/>
      <c r="S244" s="284"/>
    </row>
    <row r="245" spans="1:19" x14ac:dyDescent="0.25">
      <c r="A245" s="271">
        <f t="shared" si="10"/>
        <v>45523</v>
      </c>
      <c r="B245" s="205">
        <f t="shared" si="11"/>
        <v>45523</v>
      </c>
      <c r="C245" s="205"/>
      <c r="D245" s="223">
        <v>45523</v>
      </c>
      <c r="E245" s="214">
        <v>34</v>
      </c>
      <c r="F245" s="207"/>
      <c r="G245" s="207"/>
      <c r="H245" s="207"/>
      <c r="I245" s="207"/>
      <c r="J245" s="207"/>
      <c r="K245" s="207"/>
      <c r="L245" s="207"/>
      <c r="M245" s="207"/>
      <c r="N245" s="207"/>
      <c r="O245" s="207"/>
      <c r="P245" s="207"/>
      <c r="Q245" s="207"/>
      <c r="R245" s="207"/>
      <c r="S245" s="272"/>
    </row>
    <row r="246" spans="1:19" x14ac:dyDescent="0.25">
      <c r="A246" s="271">
        <f t="shared" si="10"/>
        <v>45524</v>
      </c>
      <c r="B246" s="205">
        <f t="shared" si="11"/>
        <v>45524</v>
      </c>
      <c r="C246" s="205"/>
      <c r="D246" s="223">
        <v>45524</v>
      </c>
      <c r="E246" s="221"/>
      <c r="F246" s="207"/>
      <c r="G246" s="207"/>
      <c r="H246" s="207"/>
      <c r="I246" s="207"/>
      <c r="J246" s="207"/>
      <c r="K246" s="207"/>
      <c r="L246" s="207"/>
      <c r="M246" s="207"/>
      <c r="N246" s="207"/>
      <c r="O246" s="207"/>
      <c r="P246" s="207"/>
      <c r="Q246" s="207"/>
      <c r="R246" s="207"/>
      <c r="S246" s="272"/>
    </row>
    <row r="247" spans="1:19" x14ac:dyDescent="0.25">
      <c r="A247" s="271">
        <f t="shared" si="10"/>
        <v>45525</v>
      </c>
      <c r="B247" s="205">
        <f t="shared" si="11"/>
        <v>45525</v>
      </c>
      <c r="C247" s="205"/>
      <c r="D247" s="223">
        <v>45525</v>
      </c>
      <c r="E247" s="214"/>
      <c r="F247" s="207"/>
      <c r="G247" s="207"/>
      <c r="H247" s="207"/>
      <c r="I247" s="207"/>
      <c r="J247" s="207"/>
      <c r="K247" s="207"/>
      <c r="L247" s="207"/>
      <c r="M247" s="207"/>
      <c r="N247" s="207"/>
      <c r="O247" s="207"/>
      <c r="P247" s="207"/>
      <c r="Q247" s="207"/>
      <c r="R247" s="207"/>
      <c r="S247" s="272"/>
    </row>
    <row r="248" spans="1:19" x14ac:dyDescent="0.25">
      <c r="A248" s="271">
        <f t="shared" si="10"/>
        <v>45526</v>
      </c>
      <c r="B248" s="205">
        <f t="shared" si="11"/>
        <v>45526</v>
      </c>
      <c r="C248" s="205"/>
      <c r="D248" s="223">
        <v>45526</v>
      </c>
      <c r="E248" s="214"/>
      <c r="F248" s="207"/>
      <c r="G248" s="207"/>
      <c r="H248" s="207"/>
      <c r="I248" s="207"/>
      <c r="J248" s="207"/>
      <c r="K248" s="207"/>
      <c r="L248" s="207"/>
      <c r="M248" s="207"/>
      <c r="N248" s="207"/>
      <c r="O248" s="207"/>
      <c r="P248" s="207"/>
      <c r="Q248" s="207"/>
      <c r="R248" s="207"/>
      <c r="S248" s="272"/>
    </row>
    <row r="249" spans="1:19" x14ac:dyDescent="0.25">
      <c r="A249" s="271">
        <f t="shared" si="10"/>
        <v>45527</v>
      </c>
      <c r="B249" s="205">
        <f t="shared" si="11"/>
        <v>45527</v>
      </c>
      <c r="C249" s="205"/>
      <c r="D249" s="223">
        <v>45527</v>
      </c>
      <c r="E249" s="214"/>
      <c r="F249" s="207"/>
      <c r="G249" s="207"/>
      <c r="H249" s="207"/>
      <c r="I249" s="207"/>
      <c r="J249" s="207"/>
      <c r="K249" s="207"/>
      <c r="L249" s="207"/>
      <c r="M249" s="207"/>
      <c r="N249" s="207"/>
      <c r="O249" s="207"/>
      <c r="P249" s="207"/>
      <c r="Q249" s="207"/>
      <c r="R249" s="207"/>
      <c r="S249" s="272"/>
    </row>
    <row r="250" spans="1:19" x14ac:dyDescent="0.25">
      <c r="A250" s="271">
        <f t="shared" si="10"/>
        <v>45528</v>
      </c>
      <c r="B250" s="205">
        <f t="shared" si="11"/>
        <v>45528</v>
      </c>
      <c r="C250" s="205"/>
      <c r="D250" s="223">
        <v>45528</v>
      </c>
      <c r="E250" s="214"/>
      <c r="F250" s="207"/>
      <c r="G250" s="207"/>
      <c r="H250" s="207"/>
      <c r="I250" s="207"/>
      <c r="J250" s="207"/>
      <c r="K250" s="207"/>
      <c r="L250" s="207"/>
      <c r="M250" s="207"/>
      <c r="N250" s="207"/>
      <c r="O250" s="207"/>
      <c r="P250" s="207"/>
      <c r="Q250" s="207"/>
      <c r="R250" s="207"/>
      <c r="S250" s="272"/>
    </row>
    <row r="251" spans="1:19" x14ac:dyDescent="0.25">
      <c r="A251" s="267">
        <f t="shared" si="10"/>
        <v>45529</v>
      </c>
      <c r="B251" s="208">
        <f t="shared" si="11"/>
        <v>45529</v>
      </c>
      <c r="C251" s="208"/>
      <c r="D251" s="209">
        <v>45529</v>
      </c>
      <c r="E251" s="250"/>
      <c r="F251" s="211"/>
      <c r="G251" s="211"/>
      <c r="H251" s="211"/>
      <c r="I251" s="211"/>
      <c r="J251" s="211"/>
      <c r="K251" s="211"/>
      <c r="L251" s="211"/>
      <c r="M251" s="211"/>
      <c r="N251" s="211"/>
      <c r="O251" s="211"/>
      <c r="P251" s="211"/>
      <c r="Q251" s="211"/>
      <c r="R251" s="211"/>
      <c r="S251" s="284"/>
    </row>
    <row r="252" spans="1:19" x14ac:dyDescent="0.25">
      <c r="A252" s="271">
        <f t="shared" si="10"/>
        <v>45530</v>
      </c>
      <c r="B252" s="205">
        <f t="shared" si="11"/>
        <v>45530</v>
      </c>
      <c r="C252" s="205"/>
      <c r="D252" s="223">
        <v>45530</v>
      </c>
      <c r="E252" s="214">
        <v>35</v>
      </c>
      <c r="F252" s="207"/>
      <c r="G252" s="207"/>
      <c r="H252" s="207"/>
      <c r="I252" s="207"/>
      <c r="J252" s="207"/>
      <c r="K252" s="207"/>
      <c r="L252" s="207"/>
      <c r="M252" s="207"/>
      <c r="N252" s="207"/>
      <c r="O252" s="207"/>
      <c r="P252" s="207"/>
      <c r="Q252" s="207"/>
      <c r="R252" s="207"/>
      <c r="S252" s="272"/>
    </row>
    <row r="253" spans="1:19" x14ac:dyDescent="0.25">
      <c r="A253" s="271">
        <f t="shared" si="10"/>
        <v>45531</v>
      </c>
      <c r="B253" s="205">
        <f t="shared" si="11"/>
        <v>45531</v>
      </c>
      <c r="C253" s="205"/>
      <c r="D253" s="223">
        <v>45531</v>
      </c>
      <c r="E253" s="221"/>
      <c r="F253" s="207"/>
      <c r="G253" s="207"/>
      <c r="H253" s="207"/>
      <c r="I253" s="207"/>
      <c r="J253" s="207"/>
      <c r="K253" s="207"/>
      <c r="L253" s="207"/>
      <c r="M253" s="207"/>
      <c r="N253" s="207"/>
      <c r="O253" s="207"/>
      <c r="P253" s="207"/>
      <c r="Q253" s="207"/>
      <c r="R253" s="207"/>
      <c r="S253" s="272"/>
    </row>
    <row r="254" spans="1:19" x14ac:dyDescent="0.25">
      <c r="A254" s="271">
        <f t="shared" si="10"/>
        <v>45532</v>
      </c>
      <c r="B254" s="205">
        <f t="shared" si="11"/>
        <v>45532</v>
      </c>
      <c r="C254" s="205"/>
      <c r="D254" s="223">
        <v>45532</v>
      </c>
      <c r="E254" s="214"/>
      <c r="F254" s="207"/>
      <c r="G254" s="207"/>
      <c r="H254" s="207"/>
      <c r="I254" s="207"/>
      <c r="J254" s="207"/>
      <c r="K254" s="207"/>
      <c r="L254" s="207"/>
      <c r="M254" s="207"/>
      <c r="N254" s="207"/>
      <c r="O254" s="207"/>
      <c r="P254" s="207"/>
      <c r="Q254" s="207"/>
      <c r="R254" s="207"/>
      <c r="S254" s="272"/>
    </row>
    <row r="255" spans="1:19" x14ac:dyDescent="0.25">
      <c r="A255" s="271">
        <f t="shared" si="10"/>
        <v>45533</v>
      </c>
      <c r="B255" s="205">
        <f t="shared" si="11"/>
        <v>45533</v>
      </c>
      <c r="C255" s="205"/>
      <c r="D255" s="223">
        <v>45533</v>
      </c>
      <c r="E255" s="214"/>
      <c r="F255" s="207"/>
      <c r="G255" s="207"/>
      <c r="H255" s="207"/>
      <c r="I255" s="207"/>
      <c r="J255" s="207"/>
      <c r="K255" s="207"/>
      <c r="L255" s="207"/>
      <c r="M255" s="207"/>
      <c r="N255" s="207"/>
      <c r="O255" s="207"/>
      <c r="P255" s="207"/>
      <c r="Q255" s="207"/>
      <c r="R255" s="207"/>
      <c r="S255" s="272"/>
    </row>
    <row r="256" spans="1:19" x14ac:dyDescent="0.25">
      <c r="A256" s="271">
        <f t="shared" si="10"/>
        <v>45534</v>
      </c>
      <c r="B256" s="205">
        <f t="shared" si="11"/>
        <v>45534</v>
      </c>
      <c r="C256" s="205"/>
      <c r="D256" s="223">
        <v>45534</v>
      </c>
      <c r="E256" s="214"/>
      <c r="F256" s="207"/>
      <c r="G256" s="207"/>
      <c r="H256" s="207"/>
      <c r="I256" s="207"/>
      <c r="J256" s="207"/>
      <c r="K256" s="207"/>
      <c r="L256" s="207"/>
      <c r="M256" s="207"/>
      <c r="N256" s="207"/>
      <c r="O256" s="207"/>
      <c r="P256" s="207"/>
      <c r="Q256" s="207"/>
      <c r="R256" s="207"/>
      <c r="S256" s="272"/>
    </row>
    <row r="257" spans="1:19" x14ac:dyDescent="0.25">
      <c r="A257" s="271">
        <f t="shared" si="10"/>
        <v>45535</v>
      </c>
      <c r="B257" s="205">
        <f t="shared" si="11"/>
        <v>45535</v>
      </c>
      <c r="C257" s="205"/>
      <c r="D257" s="223">
        <v>45535</v>
      </c>
      <c r="E257" s="214"/>
      <c r="F257" s="207"/>
      <c r="G257" s="207"/>
      <c r="H257" s="207"/>
      <c r="I257" s="207"/>
      <c r="J257" s="207"/>
      <c r="K257" s="207"/>
      <c r="L257" s="207"/>
      <c r="M257" s="207"/>
      <c r="N257" s="207"/>
      <c r="O257" s="207"/>
      <c r="P257" s="207"/>
      <c r="Q257" s="207"/>
      <c r="R257" s="207"/>
      <c r="S257" s="272"/>
    </row>
    <row r="258" spans="1:19" ht="21" x14ac:dyDescent="0.35">
      <c r="A258" s="295"/>
      <c r="B258" s="246"/>
      <c r="C258" s="246"/>
      <c r="D258" s="247"/>
      <c r="E258" s="248"/>
      <c r="F258" s="249" t="s">
        <v>182</v>
      </c>
      <c r="G258" s="249"/>
      <c r="H258" s="249"/>
      <c r="I258" s="249"/>
      <c r="J258" s="249"/>
      <c r="K258" s="249"/>
      <c r="L258" s="249"/>
      <c r="M258" s="249"/>
      <c r="N258" s="249"/>
      <c r="O258" s="249"/>
      <c r="P258" s="249"/>
      <c r="Q258" s="249"/>
      <c r="R258" s="249"/>
      <c r="S258" s="296"/>
    </row>
    <row r="259" spans="1:19" x14ac:dyDescent="0.25">
      <c r="A259" s="267">
        <f t="shared" si="10"/>
        <v>45536</v>
      </c>
      <c r="B259" s="208">
        <f t="shared" ref="B259:B288" si="12">D259</f>
        <v>45536</v>
      </c>
      <c r="C259" s="208"/>
      <c r="D259" s="209">
        <v>45536</v>
      </c>
      <c r="E259" s="245"/>
      <c r="F259" s="211"/>
      <c r="G259" s="274"/>
      <c r="H259" s="274"/>
      <c r="I259" s="274"/>
      <c r="J259" s="274"/>
      <c r="K259" s="274"/>
      <c r="L259" s="274"/>
      <c r="M259" s="274"/>
      <c r="N259" s="274"/>
      <c r="O259" s="274"/>
      <c r="P259" s="274"/>
      <c r="Q259" s="274"/>
      <c r="R259" s="274"/>
      <c r="S259" s="275"/>
    </row>
    <row r="260" spans="1:19" x14ac:dyDescent="0.25">
      <c r="A260" s="271">
        <f t="shared" si="10"/>
        <v>45537</v>
      </c>
      <c r="B260" s="205">
        <f t="shared" si="12"/>
        <v>45537</v>
      </c>
      <c r="C260" s="205"/>
      <c r="D260" s="223">
        <v>45537</v>
      </c>
      <c r="E260" s="221">
        <v>36</v>
      </c>
      <c r="F260" s="207"/>
      <c r="G260" s="213"/>
      <c r="H260" s="213"/>
      <c r="I260" s="213"/>
      <c r="J260" s="213"/>
      <c r="K260" s="213"/>
      <c r="L260" s="213"/>
      <c r="M260" s="213"/>
      <c r="N260" s="213"/>
      <c r="O260" s="213"/>
      <c r="P260" s="213"/>
      <c r="Q260" s="213"/>
      <c r="R260" s="213"/>
      <c r="S260" s="270"/>
    </row>
    <row r="261" spans="1:19" x14ac:dyDescent="0.25">
      <c r="A261" s="271">
        <f t="shared" si="10"/>
        <v>45538</v>
      </c>
      <c r="B261" s="205">
        <f t="shared" si="12"/>
        <v>45538</v>
      </c>
      <c r="C261" s="205"/>
      <c r="D261" s="223">
        <v>45538</v>
      </c>
      <c r="E261" s="221"/>
      <c r="F261" s="207"/>
      <c r="G261" s="207"/>
      <c r="H261" s="207"/>
      <c r="I261" s="207"/>
      <c r="J261" s="207"/>
      <c r="K261" s="207"/>
      <c r="L261" s="207"/>
      <c r="M261" s="207"/>
      <c r="N261" s="207"/>
      <c r="O261" s="207"/>
      <c r="P261" s="207"/>
      <c r="Q261" s="207"/>
      <c r="R261" s="207"/>
      <c r="S261" s="272"/>
    </row>
    <row r="262" spans="1:19" x14ac:dyDescent="0.25">
      <c r="A262" s="271">
        <f t="shared" si="10"/>
        <v>45539</v>
      </c>
      <c r="B262" s="205">
        <f t="shared" si="12"/>
        <v>45539</v>
      </c>
      <c r="C262" s="205"/>
      <c r="D262" s="223">
        <v>45539</v>
      </c>
      <c r="E262" s="222"/>
      <c r="F262" s="207"/>
      <c r="G262" s="207"/>
      <c r="H262" s="207"/>
      <c r="I262" s="207"/>
      <c r="J262" s="207"/>
      <c r="K262" s="207"/>
      <c r="L262" s="207"/>
      <c r="M262" s="207"/>
      <c r="N262" s="207"/>
      <c r="O262" s="207"/>
      <c r="P262" s="207"/>
      <c r="Q262" s="207"/>
      <c r="R262" s="207"/>
      <c r="S262" s="272"/>
    </row>
    <row r="263" spans="1:19" x14ac:dyDescent="0.25">
      <c r="A263" s="271">
        <f t="shared" ref="A263:A326" si="13">B263</f>
        <v>45540</v>
      </c>
      <c r="B263" s="205">
        <f t="shared" si="12"/>
        <v>45540</v>
      </c>
      <c r="C263" s="205"/>
      <c r="D263" s="223">
        <v>45540</v>
      </c>
      <c r="E263" s="221"/>
      <c r="F263" s="207"/>
      <c r="G263" s="207"/>
      <c r="H263" s="207"/>
      <c r="I263" s="207"/>
      <c r="J263" s="207"/>
      <c r="K263" s="207"/>
      <c r="L263" s="207"/>
      <c r="M263" s="207"/>
      <c r="N263" s="207"/>
      <c r="O263" s="207"/>
      <c r="P263" s="207"/>
      <c r="Q263" s="207"/>
      <c r="R263" s="207"/>
      <c r="S263" s="272"/>
    </row>
    <row r="264" spans="1:19" x14ac:dyDescent="0.25">
      <c r="A264" s="271">
        <f t="shared" si="13"/>
        <v>45541</v>
      </c>
      <c r="B264" s="205">
        <f t="shared" si="12"/>
        <v>45541</v>
      </c>
      <c r="C264" s="205"/>
      <c r="D264" s="223">
        <v>45541</v>
      </c>
      <c r="E264" s="221"/>
      <c r="F264" s="207"/>
      <c r="G264" s="207"/>
      <c r="H264" s="207"/>
      <c r="I264" s="207"/>
      <c r="J264" s="207"/>
      <c r="K264" s="207"/>
      <c r="L264" s="207"/>
      <c r="M264" s="207"/>
      <c r="N264" s="207"/>
      <c r="O264" s="207"/>
      <c r="P264" s="207"/>
      <c r="Q264" s="207"/>
      <c r="R264" s="207"/>
      <c r="S264" s="272"/>
    </row>
    <row r="265" spans="1:19" x14ac:dyDescent="0.25">
      <c r="A265" s="271">
        <f t="shared" si="13"/>
        <v>45542</v>
      </c>
      <c r="B265" s="205">
        <f t="shared" si="12"/>
        <v>45542</v>
      </c>
      <c r="C265" s="205"/>
      <c r="D265" s="223">
        <v>45542</v>
      </c>
      <c r="E265" s="221"/>
      <c r="F265" s="207"/>
      <c r="G265" s="207"/>
      <c r="H265" s="207"/>
      <c r="I265" s="207"/>
      <c r="J265" s="207"/>
      <c r="K265" s="207"/>
      <c r="L265" s="207"/>
      <c r="M265" s="207"/>
      <c r="N265" s="207"/>
      <c r="O265" s="207"/>
      <c r="P265" s="207"/>
      <c r="Q265" s="207"/>
      <c r="R265" s="207"/>
      <c r="S265" s="272"/>
    </row>
    <row r="266" spans="1:19" x14ac:dyDescent="0.25">
      <c r="A266" s="267">
        <f t="shared" si="13"/>
        <v>45543</v>
      </c>
      <c r="B266" s="208">
        <f t="shared" si="12"/>
        <v>45543</v>
      </c>
      <c r="C266" s="208"/>
      <c r="D266" s="209">
        <v>45543</v>
      </c>
      <c r="E266" s="245"/>
      <c r="F266" s="211"/>
      <c r="G266" s="274"/>
      <c r="H266" s="274"/>
      <c r="I266" s="274"/>
      <c r="J266" s="274"/>
      <c r="K266" s="274"/>
      <c r="L266" s="274"/>
      <c r="M266" s="274"/>
      <c r="N266" s="274"/>
      <c r="O266" s="274"/>
      <c r="P266" s="274"/>
      <c r="Q266" s="274"/>
      <c r="R266" s="274"/>
      <c r="S266" s="275"/>
    </row>
    <row r="267" spans="1:19" x14ac:dyDescent="0.25">
      <c r="A267" s="271">
        <f t="shared" si="13"/>
        <v>45544</v>
      </c>
      <c r="B267" s="205">
        <f t="shared" si="12"/>
        <v>45544</v>
      </c>
      <c r="C267" s="205"/>
      <c r="D267" s="223">
        <v>45544</v>
      </c>
      <c r="E267" s="221">
        <v>37</v>
      </c>
      <c r="F267" s="207"/>
      <c r="G267" s="213"/>
      <c r="H267" s="213"/>
      <c r="I267" s="213"/>
      <c r="J267" s="213"/>
      <c r="K267" s="213"/>
      <c r="L267" s="213"/>
      <c r="M267" s="213"/>
      <c r="N267" s="213"/>
      <c r="O267" s="213"/>
      <c r="P267" s="213"/>
      <c r="Q267" s="213"/>
      <c r="R267" s="213"/>
      <c r="S267" s="270"/>
    </row>
    <row r="268" spans="1:19" x14ac:dyDescent="0.25">
      <c r="A268" s="271">
        <f t="shared" si="13"/>
        <v>45545</v>
      </c>
      <c r="B268" s="205">
        <f t="shared" si="12"/>
        <v>45545</v>
      </c>
      <c r="C268" s="205"/>
      <c r="D268" s="223">
        <v>45545</v>
      </c>
      <c r="E268" s="221"/>
      <c r="F268" s="207"/>
      <c r="G268" s="207"/>
      <c r="H268" s="207"/>
      <c r="I268" s="207"/>
      <c r="J268" s="207"/>
      <c r="K268" s="207"/>
      <c r="L268" s="207"/>
      <c r="M268" s="207"/>
      <c r="N268" s="207"/>
      <c r="O268" s="207"/>
      <c r="P268" s="207"/>
      <c r="Q268" s="207"/>
      <c r="R268" s="207"/>
      <c r="S268" s="272"/>
    </row>
    <row r="269" spans="1:19" x14ac:dyDescent="0.25">
      <c r="A269" s="271">
        <f t="shared" si="13"/>
        <v>45546</v>
      </c>
      <c r="B269" s="205">
        <f t="shared" si="12"/>
        <v>45546</v>
      </c>
      <c r="C269" s="205"/>
      <c r="D269" s="223">
        <v>45546</v>
      </c>
      <c r="E269" s="222"/>
      <c r="F269" s="207"/>
      <c r="G269" s="207"/>
      <c r="H269" s="207"/>
      <c r="I269" s="207"/>
      <c r="J269" s="207"/>
      <c r="K269" s="207"/>
      <c r="L269" s="207"/>
      <c r="M269" s="207"/>
      <c r="N269" s="207"/>
      <c r="O269" s="207"/>
      <c r="P269" s="207"/>
      <c r="Q269" s="207"/>
      <c r="R269" s="207"/>
      <c r="S269" s="272"/>
    </row>
    <row r="270" spans="1:19" x14ac:dyDescent="0.25">
      <c r="A270" s="271">
        <f t="shared" si="13"/>
        <v>45547</v>
      </c>
      <c r="B270" s="205">
        <f t="shared" si="12"/>
        <v>45547</v>
      </c>
      <c r="C270" s="205"/>
      <c r="D270" s="223">
        <v>45547</v>
      </c>
      <c r="E270" s="221"/>
      <c r="F270" s="207"/>
      <c r="G270" s="207"/>
      <c r="H270" s="207"/>
      <c r="I270" s="207"/>
      <c r="J270" s="207"/>
      <c r="K270" s="207"/>
      <c r="L270" s="207"/>
      <c r="M270" s="207"/>
      <c r="N270" s="207"/>
      <c r="O270" s="207"/>
      <c r="P270" s="207"/>
      <c r="Q270" s="207"/>
      <c r="R270" s="207"/>
      <c r="S270" s="272"/>
    </row>
    <row r="271" spans="1:19" x14ac:dyDescent="0.25">
      <c r="A271" s="271">
        <f t="shared" si="13"/>
        <v>45548</v>
      </c>
      <c r="B271" s="205">
        <f t="shared" si="12"/>
        <v>45548</v>
      </c>
      <c r="C271" s="205"/>
      <c r="D271" s="223">
        <v>45548</v>
      </c>
      <c r="E271" s="221"/>
      <c r="F271" s="207"/>
      <c r="G271" s="207"/>
      <c r="H271" s="207"/>
      <c r="I271" s="207"/>
      <c r="J271" s="207"/>
      <c r="K271" s="207"/>
      <c r="L271" s="207"/>
      <c r="M271" s="207"/>
      <c r="N271" s="207"/>
      <c r="O271" s="207"/>
      <c r="P271" s="207"/>
      <c r="Q271" s="207"/>
      <c r="R271" s="207"/>
      <c r="S271" s="272"/>
    </row>
    <row r="272" spans="1:19" x14ac:dyDescent="0.25">
      <c r="A272" s="271">
        <f t="shared" si="13"/>
        <v>45549</v>
      </c>
      <c r="B272" s="205">
        <f t="shared" si="12"/>
        <v>45549</v>
      </c>
      <c r="C272" s="205"/>
      <c r="D272" s="223">
        <v>45549</v>
      </c>
      <c r="E272" s="221"/>
      <c r="F272" s="207"/>
      <c r="G272" s="207"/>
      <c r="H272" s="207"/>
      <c r="I272" s="207"/>
      <c r="J272" s="207"/>
      <c r="K272" s="207"/>
      <c r="L272" s="207"/>
      <c r="M272" s="207"/>
      <c r="N272" s="207"/>
      <c r="O272" s="207"/>
      <c r="P272" s="207"/>
      <c r="Q272" s="207"/>
      <c r="R272" s="207"/>
      <c r="S272" s="272"/>
    </row>
    <row r="273" spans="1:19" x14ac:dyDescent="0.25">
      <c r="A273" s="267">
        <f t="shared" si="13"/>
        <v>45550</v>
      </c>
      <c r="B273" s="208">
        <f t="shared" si="12"/>
        <v>45550</v>
      </c>
      <c r="C273" s="208"/>
      <c r="D273" s="209">
        <v>45550</v>
      </c>
      <c r="E273" s="245"/>
      <c r="F273" s="211"/>
      <c r="G273" s="274"/>
      <c r="H273" s="274"/>
      <c r="I273" s="274"/>
      <c r="J273" s="274"/>
      <c r="K273" s="274"/>
      <c r="L273" s="274"/>
      <c r="M273" s="274"/>
      <c r="N273" s="274"/>
      <c r="O273" s="274"/>
      <c r="P273" s="274"/>
      <c r="Q273" s="274"/>
      <c r="R273" s="274"/>
      <c r="S273" s="275"/>
    </row>
    <row r="274" spans="1:19" x14ac:dyDescent="0.25">
      <c r="A274" s="271">
        <f t="shared" si="13"/>
        <v>45551</v>
      </c>
      <c r="B274" s="205">
        <f t="shared" si="12"/>
        <v>45551</v>
      </c>
      <c r="C274" s="205"/>
      <c r="D274" s="223">
        <v>45551</v>
      </c>
      <c r="E274" s="221">
        <v>38</v>
      </c>
      <c r="F274" s="207"/>
      <c r="G274" s="213"/>
      <c r="H274" s="213"/>
      <c r="I274" s="213"/>
      <c r="J274" s="213"/>
      <c r="K274" s="213"/>
      <c r="L274" s="213"/>
      <c r="M274" s="213"/>
      <c r="N274" s="213"/>
      <c r="O274" s="213"/>
      <c r="P274" s="213"/>
      <c r="Q274" s="213"/>
      <c r="R274" s="213"/>
      <c r="S274" s="270"/>
    </row>
    <row r="275" spans="1:19" x14ac:dyDescent="0.25">
      <c r="A275" s="271">
        <f t="shared" si="13"/>
        <v>45552</v>
      </c>
      <c r="B275" s="205">
        <f t="shared" si="12"/>
        <v>45552</v>
      </c>
      <c r="C275" s="205"/>
      <c r="D275" s="223">
        <v>45552</v>
      </c>
      <c r="E275" s="221"/>
      <c r="F275" s="207"/>
      <c r="G275" s="207"/>
      <c r="H275" s="207"/>
      <c r="I275" s="207"/>
      <c r="J275" s="207"/>
      <c r="K275" s="207"/>
      <c r="L275" s="207"/>
      <c r="M275" s="207"/>
      <c r="N275" s="207"/>
      <c r="O275" s="207"/>
      <c r="P275" s="207"/>
      <c r="Q275" s="207"/>
      <c r="R275" s="207"/>
      <c r="S275" s="272"/>
    </row>
    <row r="276" spans="1:19" x14ac:dyDescent="0.25">
      <c r="A276" s="271">
        <f t="shared" si="13"/>
        <v>45553</v>
      </c>
      <c r="B276" s="205">
        <f t="shared" si="12"/>
        <v>45553</v>
      </c>
      <c r="C276" s="205"/>
      <c r="D276" s="223">
        <v>45553</v>
      </c>
      <c r="E276" s="214"/>
      <c r="F276" s="207"/>
      <c r="G276" s="207"/>
      <c r="H276" s="207"/>
      <c r="I276" s="207"/>
      <c r="J276" s="207"/>
      <c r="K276" s="207"/>
      <c r="L276" s="207"/>
      <c r="M276" s="207"/>
      <c r="N276" s="207"/>
      <c r="O276" s="207"/>
      <c r="P276" s="207"/>
      <c r="Q276" s="207"/>
      <c r="R276" s="207"/>
      <c r="S276" s="272"/>
    </row>
    <row r="277" spans="1:19" x14ac:dyDescent="0.25">
      <c r="A277" s="271">
        <f t="shared" si="13"/>
        <v>45554</v>
      </c>
      <c r="B277" s="205">
        <f t="shared" si="12"/>
        <v>45554</v>
      </c>
      <c r="C277" s="205"/>
      <c r="D277" s="223">
        <v>45554</v>
      </c>
      <c r="E277" s="214"/>
      <c r="F277" s="207"/>
      <c r="G277" s="207"/>
      <c r="H277" s="207"/>
      <c r="I277" s="207"/>
      <c r="J277" s="207"/>
      <c r="K277" s="207"/>
      <c r="L277" s="207"/>
      <c r="M277" s="207"/>
      <c r="N277" s="207"/>
      <c r="O277" s="207"/>
      <c r="P277" s="207"/>
      <c r="Q277" s="207"/>
      <c r="R277" s="207"/>
      <c r="S277" s="272"/>
    </row>
    <row r="278" spans="1:19" x14ac:dyDescent="0.25">
      <c r="A278" s="273">
        <f t="shared" si="13"/>
        <v>45555</v>
      </c>
      <c r="B278" s="201">
        <f t="shared" si="12"/>
        <v>45555</v>
      </c>
      <c r="C278" s="201"/>
      <c r="D278" s="202">
        <v>45555</v>
      </c>
      <c r="E278" s="214"/>
      <c r="F278" s="207" t="s">
        <v>166</v>
      </c>
      <c r="G278" s="207"/>
      <c r="H278" s="207"/>
      <c r="I278" s="207"/>
      <c r="J278" s="207"/>
      <c r="K278" s="207"/>
      <c r="L278" s="207"/>
      <c r="M278" s="207"/>
      <c r="N278" s="207"/>
      <c r="O278" s="207"/>
      <c r="P278" s="207"/>
      <c r="Q278" s="207"/>
      <c r="R278" s="207"/>
      <c r="S278" s="272"/>
    </row>
    <row r="279" spans="1:19" x14ac:dyDescent="0.25">
      <c r="A279" s="271">
        <f t="shared" si="13"/>
        <v>45556</v>
      </c>
      <c r="B279" s="205">
        <f t="shared" si="12"/>
        <v>45556</v>
      </c>
      <c r="C279" s="205"/>
      <c r="D279" s="223">
        <v>45556</v>
      </c>
      <c r="E279" s="214"/>
      <c r="F279" s="207"/>
      <c r="G279" s="207"/>
      <c r="H279" s="207"/>
      <c r="I279" s="207"/>
      <c r="J279" s="207"/>
      <c r="K279" s="207"/>
      <c r="L279" s="207"/>
      <c r="M279" s="207"/>
      <c r="N279" s="207"/>
      <c r="O279" s="207"/>
      <c r="P279" s="207"/>
      <c r="Q279" s="207"/>
      <c r="R279" s="207"/>
      <c r="S279" s="272"/>
    </row>
    <row r="280" spans="1:19" x14ac:dyDescent="0.25">
      <c r="A280" s="267">
        <f t="shared" si="13"/>
        <v>45557</v>
      </c>
      <c r="B280" s="208">
        <f t="shared" si="12"/>
        <v>45557</v>
      </c>
      <c r="C280" s="208"/>
      <c r="D280" s="209">
        <v>45557</v>
      </c>
      <c r="E280" s="250"/>
      <c r="F280" s="211" t="s">
        <v>95</v>
      </c>
      <c r="G280" s="274"/>
      <c r="H280" s="274"/>
      <c r="I280" s="274"/>
      <c r="J280" s="274"/>
      <c r="K280" s="274"/>
      <c r="L280" s="274"/>
      <c r="M280" s="274"/>
      <c r="N280" s="274"/>
      <c r="O280" s="274"/>
      <c r="P280" s="274"/>
      <c r="Q280" s="274"/>
      <c r="R280" s="274"/>
      <c r="S280" s="284"/>
    </row>
    <row r="281" spans="1:19" x14ac:dyDescent="0.25">
      <c r="A281" s="271">
        <f t="shared" si="13"/>
        <v>45558</v>
      </c>
      <c r="B281" s="205">
        <f t="shared" si="12"/>
        <v>45558</v>
      </c>
      <c r="C281" s="205"/>
      <c r="D281" s="223">
        <v>45558</v>
      </c>
      <c r="E281" s="214">
        <v>39</v>
      </c>
      <c r="F281" s="207"/>
      <c r="G281" s="207"/>
      <c r="H281" s="207"/>
      <c r="I281" s="207"/>
      <c r="J281" s="207"/>
      <c r="K281" s="207"/>
      <c r="L281" s="207"/>
      <c r="M281" s="207"/>
      <c r="N281" s="207"/>
      <c r="O281" s="207"/>
      <c r="P281" s="207"/>
      <c r="Q281" s="207"/>
      <c r="R281" s="207"/>
      <c r="S281" s="272"/>
    </row>
    <row r="282" spans="1:19" x14ac:dyDescent="0.25">
      <c r="A282" s="271">
        <f t="shared" si="13"/>
        <v>45559</v>
      </c>
      <c r="B282" s="205">
        <f t="shared" si="12"/>
        <v>45559</v>
      </c>
      <c r="C282" s="205"/>
      <c r="D282" s="223">
        <v>45559</v>
      </c>
      <c r="E282" s="221"/>
      <c r="F282" s="207"/>
      <c r="G282" s="207"/>
      <c r="H282" s="207"/>
      <c r="I282" s="207"/>
      <c r="J282" s="207"/>
      <c r="K282" s="207"/>
      <c r="L282" s="207"/>
      <c r="M282" s="207"/>
      <c r="N282" s="207"/>
      <c r="O282" s="207"/>
      <c r="P282" s="207"/>
      <c r="Q282" s="207"/>
      <c r="R282" s="207"/>
      <c r="S282" s="272"/>
    </row>
    <row r="283" spans="1:19" x14ac:dyDescent="0.25">
      <c r="A283" s="271">
        <f t="shared" si="13"/>
        <v>45560</v>
      </c>
      <c r="B283" s="205">
        <f t="shared" si="12"/>
        <v>45560</v>
      </c>
      <c r="C283" s="205"/>
      <c r="D283" s="223">
        <v>45560</v>
      </c>
      <c r="E283" s="222"/>
      <c r="F283" s="207"/>
      <c r="G283" s="207"/>
      <c r="H283" s="207"/>
      <c r="I283" s="207"/>
      <c r="J283" s="207"/>
      <c r="K283" s="207"/>
      <c r="L283" s="207"/>
      <c r="M283" s="207"/>
      <c r="N283" s="207"/>
      <c r="O283" s="207"/>
      <c r="P283" s="207"/>
      <c r="Q283" s="207"/>
      <c r="R283" s="207"/>
      <c r="S283" s="272"/>
    </row>
    <row r="284" spans="1:19" x14ac:dyDescent="0.25">
      <c r="A284" s="271">
        <f t="shared" si="13"/>
        <v>45561</v>
      </c>
      <c r="B284" s="205">
        <f t="shared" si="12"/>
        <v>45561</v>
      </c>
      <c r="C284" s="205"/>
      <c r="D284" s="223">
        <v>45561</v>
      </c>
      <c r="E284" s="214"/>
      <c r="F284" s="207"/>
      <c r="G284" s="207"/>
      <c r="H284" s="207"/>
      <c r="I284" s="207"/>
      <c r="J284" s="207"/>
      <c r="K284" s="207"/>
      <c r="L284" s="207"/>
      <c r="M284" s="207"/>
      <c r="N284" s="207"/>
      <c r="O284" s="207"/>
      <c r="P284" s="207"/>
      <c r="Q284" s="207"/>
      <c r="R284" s="207"/>
      <c r="S284" s="272"/>
    </row>
    <row r="285" spans="1:19" x14ac:dyDescent="0.25">
      <c r="A285" s="271">
        <f t="shared" si="13"/>
        <v>45562</v>
      </c>
      <c r="B285" s="205">
        <f t="shared" si="12"/>
        <v>45562</v>
      </c>
      <c r="C285" s="205"/>
      <c r="D285" s="223">
        <v>45562</v>
      </c>
      <c r="E285" s="222"/>
      <c r="F285" s="207"/>
      <c r="G285" s="207"/>
      <c r="H285" s="207"/>
      <c r="I285" s="207"/>
      <c r="J285" s="207"/>
      <c r="K285" s="207"/>
      <c r="L285" s="207"/>
      <c r="M285" s="207"/>
      <c r="N285" s="207"/>
      <c r="O285" s="207"/>
      <c r="P285" s="207"/>
      <c r="Q285" s="207"/>
      <c r="R285" s="207"/>
      <c r="S285" s="272"/>
    </row>
    <row r="286" spans="1:19" x14ac:dyDescent="0.25">
      <c r="A286" s="271">
        <f t="shared" si="13"/>
        <v>45563</v>
      </c>
      <c r="B286" s="205">
        <f t="shared" si="12"/>
        <v>45563</v>
      </c>
      <c r="C286" s="205"/>
      <c r="D286" s="223">
        <v>45563</v>
      </c>
      <c r="E286" s="222"/>
      <c r="F286" s="207"/>
      <c r="G286" s="207"/>
      <c r="H286" s="207"/>
      <c r="I286" s="207"/>
      <c r="J286" s="207"/>
      <c r="K286" s="207"/>
      <c r="L286" s="207"/>
      <c r="M286" s="207"/>
      <c r="N286" s="207"/>
      <c r="O286" s="207"/>
      <c r="P286" s="207"/>
      <c r="Q286" s="207"/>
      <c r="R286" s="207"/>
      <c r="S286" s="272"/>
    </row>
    <row r="287" spans="1:19" x14ac:dyDescent="0.25">
      <c r="A287" s="267">
        <f t="shared" si="13"/>
        <v>45564</v>
      </c>
      <c r="B287" s="208">
        <f t="shared" si="12"/>
        <v>45564</v>
      </c>
      <c r="C287" s="208"/>
      <c r="D287" s="209">
        <v>45564</v>
      </c>
      <c r="E287" s="315"/>
      <c r="F287" s="211"/>
      <c r="G287" s="211"/>
      <c r="H287" s="211"/>
      <c r="I287" s="211"/>
      <c r="J287" s="211"/>
      <c r="K287" s="211"/>
      <c r="L287" s="211"/>
      <c r="M287" s="211"/>
      <c r="N287" s="211"/>
      <c r="O287" s="211"/>
      <c r="P287" s="211"/>
      <c r="Q287" s="211"/>
      <c r="R287" s="211"/>
      <c r="S287" s="284"/>
    </row>
    <row r="288" spans="1:19" x14ac:dyDescent="0.25">
      <c r="A288" s="271">
        <f t="shared" si="13"/>
        <v>45565</v>
      </c>
      <c r="B288" s="205">
        <f t="shared" si="12"/>
        <v>45565</v>
      </c>
      <c r="C288" s="205"/>
      <c r="D288" s="223">
        <v>45565</v>
      </c>
      <c r="E288" s="222">
        <v>40</v>
      </c>
      <c r="F288" s="207"/>
      <c r="G288" s="207"/>
      <c r="H288" s="207"/>
      <c r="I288" s="207"/>
      <c r="J288" s="207"/>
      <c r="K288" s="207"/>
      <c r="L288" s="207"/>
      <c r="M288" s="207"/>
      <c r="N288" s="207"/>
      <c r="O288" s="207"/>
      <c r="P288" s="207"/>
      <c r="Q288" s="207"/>
      <c r="R288" s="207"/>
      <c r="S288" s="272"/>
    </row>
    <row r="289" spans="1:19" ht="21" x14ac:dyDescent="0.35">
      <c r="A289" s="287"/>
      <c r="B289" s="233"/>
      <c r="C289" s="233"/>
      <c r="D289" s="234"/>
      <c r="E289" s="235"/>
      <c r="F289" s="236" t="s">
        <v>183</v>
      </c>
      <c r="G289" s="236"/>
      <c r="H289" s="236"/>
      <c r="I289" s="236"/>
      <c r="J289" s="236"/>
      <c r="K289" s="236"/>
      <c r="L289" s="236"/>
      <c r="M289" s="236"/>
      <c r="N289" s="236"/>
      <c r="O289" s="236"/>
      <c r="P289" s="236"/>
      <c r="Q289" s="236"/>
      <c r="R289" s="236"/>
      <c r="S289" s="288"/>
    </row>
    <row r="290" spans="1:19" x14ac:dyDescent="0.25">
      <c r="A290" s="268">
        <f t="shared" si="13"/>
        <v>45566</v>
      </c>
      <c r="B290" s="260">
        <f t="shared" ref="B290:B320" si="14">D290</f>
        <v>45566</v>
      </c>
      <c r="C290" s="260"/>
      <c r="D290" s="269">
        <v>45566</v>
      </c>
      <c r="E290" s="232"/>
      <c r="F290" s="213"/>
      <c r="G290" s="213"/>
      <c r="H290" s="213"/>
      <c r="I290" s="213"/>
      <c r="J290" s="213"/>
      <c r="K290" s="213"/>
      <c r="L290" s="213"/>
      <c r="M290" s="213"/>
      <c r="N290" s="213"/>
      <c r="O290" s="213"/>
      <c r="P290" s="213"/>
      <c r="Q290" s="213"/>
      <c r="R290" s="213"/>
      <c r="S290" s="270"/>
    </row>
    <row r="291" spans="1:19" x14ac:dyDescent="0.25">
      <c r="A291" s="271">
        <f t="shared" si="13"/>
        <v>45567</v>
      </c>
      <c r="B291" s="205">
        <f t="shared" si="14"/>
        <v>45567</v>
      </c>
      <c r="C291" s="205"/>
      <c r="D291" s="223">
        <v>45567</v>
      </c>
      <c r="E291" s="222"/>
      <c r="F291" s="207"/>
      <c r="G291" s="207"/>
      <c r="H291" s="207"/>
      <c r="I291" s="207"/>
      <c r="J291" s="207"/>
      <c r="K291" s="207"/>
      <c r="L291" s="207"/>
      <c r="M291" s="207"/>
      <c r="N291" s="207"/>
      <c r="O291" s="207"/>
      <c r="P291" s="207"/>
      <c r="Q291" s="207"/>
      <c r="R291" s="207"/>
      <c r="S291" s="272"/>
    </row>
    <row r="292" spans="1:19" x14ac:dyDescent="0.25">
      <c r="A292" s="273">
        <f t="shared" si="13"/>
        <v>45568</v>
      </c>
      <c r="B292" s="201">
        <f t="shared" si="14"/>
        <v>45568</v>
      </c>
      <c r="C292" s="201"/>
      <c r="D292" s="202">
        <v>45568</v>
      </c>
      <c r="E292" s="228"/>
      <c r="F292" s="229" t="s">
        <v>96</v>
      </c>
      <c r="G292" s="229"/>
      <c r="H292" s="229"/>
      <c r="I292" s="229"/>
      <c r="J292" s="229"/>
      <c r="K292" s="229"/>
      <c r="L292" s="229"/>
      <c r="M292" s="229"/>
      <c r="N292" s="229"/>
      <c r="O292" s="229"/>
      <c r="P292" s="229"/>
      <c r="Q292" s="229"/>
      <c r="R292" s="229"/>
      <c r="S292" s="285"/>
    </row>
    <row r="293" spans="1:19" x14ac:dyDescent="0.25">
      <c r="A293" s="271">
        <f t="shared" si="13"/>
        <v>45569</v>
      </c>
      <c r="B293" s="205">
        <f t="shared" si="14"/>
        <v>45569</v>
      </c>
      <c r="C293" s="205"/>
      <c r="D293" s="223">
        <v>45569</v>
      </c>
      <c r="E293" s="221"/>
      <c r="F293" s="207"/>
      <c r="G293" s="207"/>
      <c r="H293" s="207"/>
      <c r="I293" s="207"/>
      <c r="J293" s="207"/>
      <c r="K293" s="207"/>
      <c r="L293" s="207"/>
      <c r="M293" s="207"/>
      <c r="N293" s="207"/>
      <c r="O293" s="207"/>
      <c r="P293" s="207"/>
      <c r="Q293" s="207"/>
      <c r="R293" s="207"/>
      <c r="S293" s="272"/>
    </row>
    <row r="294" spans="1:19" x14ac:dyDescent="0.25">
      <c r="A294" s="271">
        <f t="shared" si="13"/>
        <v>45570</v>
      </c>
      <c r="B294" s="205">
        <f t="shared" si="14"/>
        <v>45570</v>
      </c>
      <c r="C294" s="205"/>
      <c r="D294" s="223">
        <v>45570</v>
      </c>
      <c r="E294" s="222"/>
      <c r="F294" s="207"/>
      <c r="G294" s="207"/>
      <c r="H294" s="207"/>
      <c r="I294" s="207"/>
      <c r="J294" s="207"/>
      <c r="K294" s="207"/>
      <c r="L294" s="207"/>
      <c r="M294" s="207"/>
      <c r="N294" s="207"/>
      <c r="O294" s="207"/>
      <c r="P294" s="207"/>
      <c r="Q294" s="207"/>
      <c r="R294" s="207"/>
      <c r="S294" s="272"/>
    </row>
    <row r="295" spans="1:19" x14ac:dyDescent="0.25">
      <c r="A295" s="267">
        <f t="shared" si="13"/>
        <v>45571</v>
      </c>
      <c r="B295" s="208">
        <f t="shared" si="14"/>
        <v>45571</v>
      </c>
      <c r="C295" s="208"/>
      <c r="D295" s="209">
        <v>45571</v>
      </c>
      <c r="E295" s="245"/>
      <c r="F295" s="211"/>
      <c r="G295" s="211"/>
      <c r="H295" s="211"/>
      <c r="I295" s="211"/>
      <c r="J295" s="211"/>
      <c r="K295" s="211"/>
      <c r="L295" s="211"/>
      <c r="M295" s="211"/>
      <c r="N295" s="211"/>
      <c r="O295" s="211"/>
      <c r="P295" s="211"/>
      <c r="Q295" s="211"/>
      <c r="R295" s="211"/>
      <c r="S295" s="284"/>
    </row>
    <row r="296" spans="1:19" x14ac:dyDescent="0.25">
      <c r="A296" s="271">
        <f t="shared" si="13"/>
        <v>45572</v>
      </c>
      <c r="B296" s="205">
        <f t="shared" si="14"/>
        <v>45572</v>
      </c>
      <c r="C296" s="205"/>
      <c r="D296" s="223">
        <v>45572</v>
      </c>
      <c r="E296" s="221">
        <v>41</v>
      </c>
      <c r="F296" s="207"/>
      <c r="G296" s="207"/>
      <c r="H296" s="207"/>
      <c r="I296" s="207"/>
      <c r="J296" s="207"/>
      <c r="K296" s="207"/>
      <c r="L296" s="207"/>
      <c r="M296" s="207"/>
      <c r="N296" s="207"/>
      <c r="O296" s="207"/>
      <c r="P296" s="207"/>
      <c r="Q296" s="207"/>
      <c r="R296" s="207"/>
      <c r="S296" s="272"/>
    </row>
    <row r="297" spans="1:19" x14ac:dyDescent="0.25">
      <c r="A297" s="271">
        <f t="shared" si="13"/>
        <v>45573</v>
      </c>
      <c r="B297" s="205">
        <f t="shared" si="14"/>
        <v>45573</v>
      </c>
      <c r="C297" s="205"/>
      <c r="D297" s="223">
        <v>45573</v>
      </c>
      <c r="E297" s="221"/>
      <c r="F297" s="207"/>
      <c r="G297" s="207"/>
      <c r="H297" s="207"/>
      <c r="I297" s="207"/>
      <c r="J297" s="207"/>
      <c r="K297" s="207"/>
      <c r="L297" s="207"/>
      <c r="M297" s="207"/>
      <c r="N297" s="207"/>
      <c r="O297" s="207"/>
      <c r="P297" s="207"/>
      <c r="Q297" s="207"/>
      <c r="R297" s="207"/>
      <c r="S297" s="272"/>
    </row>
    <row r="298" spans="1:19" x14ac:dyDescent="0.25">
      <c r="A298" s="271">
        <f t="shared" si="13"/>
        <v>45574</v>
      </c>
      <c r="B298" s="205">
        <f t="shared" si="14"/>
        <v>45574</v>
      </c>
      <c r="C298" s="205"/>
      <c r="D298" s="223">
        <v>45574</v>
      </c>
      <c r="E298" s="222"/>
      <c r="F298" s="207"/>
      <c r="G298" s="207"/>
      <c r="H298" s="207"/>
      <c r="I298" s="207"/>
      <c r="J298" s="207"/>
      <c r="K298" s="207"/>
      <c r="L298" s="207"/>
      <c r="M298" s="207"/>
      <c r="N298" s="207"/>
      <c r="O298" s="207"/>
      <c r="P298" s="207"/>
      <c r="Q298" s="207"/>
      <c r="R298" s="207"/>
      <c r="S298" s="272"/>
    </row>
    <row r="299" spans="1:19" x14ac:dyDescent="0.25">
      <c r="A299" s="271">
        <f t="shared" si="13"/>
        <v>45575</v>
      </c>
      <c r="B299" s="205">
        <f t="shared" si="14"/>
        <v>45575</v>
      </c>
      <c r="C299" s="205"/>
      <c r="D299" s="223">
        <v>45575</v>
      </c>
      <c r="E299" s="221"/>
      <c r="F299" s="207"/>
      <c r="G299" s="207"/>
      <c r="H299" s="207"/>
      <c r="I299" s="207"/>
      <c r="J299" s="207"/>
      <c r="K299" s="207"/>
      <c r="L299" s="207"/>
      <c r="M299" s="207"/>
      <c r="N299" s="207"/>
      <c r="O299" s="207"/>
      <c r="P299" s="207"/>
      <c r="Q299" s="207"/>
      <c r="R299" s="207"/>
      <c r="S299" s="272"/>
    </row>
    <row r="300" spans="1:19" x14ac:dyDescent="0.25">
      <c r="A300" s="271">
        <f t="shared" si="13"/>
        <v>45576</v>
      </c>
      <c r="B300" s="205">
        <f t="shared" si="14"/>
        <v>45576</v>
      </c>
      <c r="C300" s="205"/>
      <c r="D300" s="223">
        <v>45576</v>
      </c>
      <c r="E300" s="221"/>
      <c r="F300" s="207"/>
      <c r="G300" s="207"/>
      <c r="H300" s="207"/>
      <c r="I300" s="207"/>
      <c r="J300" s="207"/>
      <c r="K300" s="207"/>
      <c r="L300" s="207"/>
      <c r="M300" s="207"/>
      <c r="N300" s="207"/>
      <c r="O300" s="207"/>
      <c r="P300" s="207"/>
      <c r="Q300" s="207"/>
      <c r="R300" s="207"/>
      <c r="S300" s="272"/>
    </row>
    <row r="301" spans="1:19" x14ac:dyDescent="0.25">
      <c r="A301" s="271">
        <f t="shared" si="13"/>
        <v>45577</v>
      </c>
      <c r="B301" s="205">
        <f t="shared" si="14"/>
        <v>45577</v>
      </c>
      <c r="C301" s="205"/>
      <c r="D301" s="223">
        <v>45577</v>
      </c>
      <c r="E301" s="222"/>
      <c r="F301" s="207"/>
      <c r="G301" s="207"/>
      <c r="H301" s="207"/>
      <c r="I301" s="207"/>
      <c r="J301" s="207"/>
      <c r="K301" s="207"/>
      <c r="L301" s="207"/>
      <c r="M301" s="207"/>
      <c r="N301" s="207"/>
      <c r="O301" s="207"/>
      <c r="P301" s="207"/>
      <c r="Q301" s="207"/>
      <c r="R301" s="207"/>
      <c r="S301" s="272"/>
    </row>
    <row r="302" spans="1:19" x14ac:dyDescent="0.25">
      <c r="A302" s="267">
        <f t="shared" si="13"/>
        <v>45578</v>
      </c>
      <c r="B302" s="208">
        <f t="shared" si="14"/>
        <v>45578</v>
      </c>
      <c r="C302" s="208"/>
      <c r="D302" s="209">
        <v>45578</v>
      </c>
      <c r="E302" s="315"/>
      <c r="F302" s="211"/>
      <c r="G302" s="211"/>
      <c r="H302" s="211"/>
      <c r="I302" s="211"/>
      <c r="J302" s="211"/>
      <c r="K302" s="211"/>
      <c r="L302" s="211"/>
      <c r="M302" s="211"/>
      <c r="N302" s="211"/>
      <c r="O302" s="211"/>
      <c r="P302" s="211"/>
      <c r="Q302" s="211"/>
      <c r="R302" s="211"/>
      <c r="S302" s="284"/>
    </row>
    <row r="303" spans="1:19" x14ac:dyDescent="0.25">
      <c r="A303" s="271">
        <f t="shared" si="13"/>
        <v>45579</v>
      </c>
      <c r="B303" s="205">
        <f t="shared" si="14"/>
        <v>45579</v>
      </c>
      <c r="C303" s="205"/>
      <c r="D303" s="223">
        <v>45579</v>
      </c>
      <c r="E303" s="221">
        <v>42</v>
      </c>
      <c r="F303" s="207"/>
      <c r="G303" s="207"/>
      <c r="H303" s="207"/>
      <c r="I303" s="207"/>
      <c r="J303" s="207"/>
      <c r="K303" s="207"/>
      <c r="L303" s="207"/>
      <c r="M303" s="207"/>
      <c r="N303" s="207"/>
      <c r="O303" s="207"/>
      <c r="P303" s="207"/>
      <c r="Q303" s="207"/>
      <c r="R303" s="207"/>
      <c r="S303" s="272"/>
    </row>
    <row r="304" spans="1:19" x14ac:dyDescent="0.25">
      <c r="A304" s="271">
        <f t="shared" si="13"/>
        <v>45580</v>
      </c>
      <c r="B304" s="205">
        <f t="shared" si="14"/>
        <v>45580</v>
      </c>
      <c r="C304" s="205"/>
      <c r="D304" s="223">
        <v>45580</v>
      </c>
      <c r="E304" s="221"/>
      <c r="F304" s="207"/>
      <c r="G304" s="207"/>
      <c r="H304" s="207"/>
      <c r="I304" s="207"/>
      <c r="J304" s="207"/>
      <c r="K304" s="207"/>
      <c r="L304" s="207"/>
      <c r="M304" s="207"/>
      <c r="N304" s="207"/>
      <c r="O304" s="207"/>
      <c r="P304" s="207"/>
      <c r="Q304" s="207"/>
      <c r="R304" s="207"/>
      <c r="S304" s="272"/>
    </row>
    <row r="305" spans="1:19" x14ac:dyDescent="0.25">
      <c r="A305" s="271">
        <f t="shared" si="13"/>
        <v>45581</v>
      </c>
      <c r="B305" s="205">
        <f t="shared" si="14"/>
        <v>45581</v>
      </c>
      <c r="C305" s="205"/>
      <c r="D305" s="223">
        <v>45581</v>
      </c>
      <c r="E305" s="222"/>
      <c r="F305" s="207"/>
      <c r="G305" s="207"/>
      <c r="H305" s="207"/>
      <c r="I305" s="207"/>
      <c r="J305" s="207"/>
      <c r="K305" s="207"/>
      <c r="L305" s="207"/>
      <c r="M305" s="207"/>
      <c r="N305" s="207"/>
      <c r="O305" s="207"/>
      <c r="P305" s="207"/>
      <c r="Q305" s="207"/>
      <c r="R305" s="207"/>
      <c r="S305" s="272"/>
    </row>
    <row r="306" spans="1:19" x14ac:dyDescent="0.25">
      <c r="A306" s="271">
        <f t="shared" si="13"/>
        <v>45582</v>
      </c>
      <c r="B306" s="205">
        <f t="shared" si="14"/>
        <v>45582</v>
      </c>
      <c r="C306" s="205"/>
      <c r="D306" s="223">
        <v>45582</v>
      </c>
      <c r="E306" s="221"/>
      <c r="F306" s="207"/>
      <c r="G306" s="207"/>
      <c r="H306" s="207"/>
      <c r="I306" s="207"/>
      <c r="J306" s="207"/>
      <c r="K306" s="207"/>
      <c r="L306" s="207"/>
      <c r="M306" s="207"/>
      <c r="N306" s="207"/>
      <c r="O306" s="207"/>
      <c r="P306" s="207"/>
      <c r="Q306" s="207"/>
      <c r="R306" s="207"/>
      <c r="S306" s="272"/>
    </row>
    <row r="307" spans="1:19" x14ac:dyDescent="0.25">
      <c r="A307" s="271">
        <f t="shared" si="13"/>
        <v>45583</v>
      </c>
      <c r="B307" s="205">
        <f t="shared" si="14"/>
        <v>45583</v>
      </c>
      <c r="C307" s="205"/>
      <c r="D307" s="223">
        <v>45583</v>
      </c>
      <c r="E307" s="222"/>
      <c r="F307" s="207"/>
      <c r="G307" s="207"/>
      <c r="H307" s="207"/>
      <c r="I307" s="207"/>
      <c r="J307" s="207"/>
      <c r="K307" s="207"/>
      <c r="L307" s="207"/>
      <c r="M307" s="207"/>
      <c r="N307" s="207"/>
      <c r="O307" s="207"/>
      <c r="P307" s="207"/>
      <c r="Q307" s="207"/>
      <c r="R307" s="207"/>
      <c r="S307" s="272"/>
    </row>
    <row r="308" spans="1:19" x14ac:dyDescent="0.25">
      <c r="A308" s="271">
        <f t="shared" si="13"/>
        <v>45584</v>
      </c>
      <c r="B308" s="205">
        <f t="shared" si="14"/>
        <v>45584</v>
      </c>
      <c r="C308" s="205"/>
      <c r="D308" s="223">
        <v>45584</v>
      </c>
      <c r="E308" s="222"/>
      <c r="F308" s="207"/>
      <c r="G308" s="207"/>
      <c r="H308" s="207"/>
      <c r="I308" s="207"/>
      <c r="J308" s="207"/>
      <c r="K308" s="207"/>
      <c r="L308" s="207"/>
      <c r="M308" s="207"/>
      <c r="N308" s="207"/>
      <c r="O308" s="207"/>
      <c r="P308" s="207"/>
      <c r="Q308" s="207"/>
      <c r="R308" s="207"/>
      <c r="S308" s="272"/>
    </row>
    <row r="309" spans="1:19" x14ac:dyDescent="0.25">
      <c r="A309" s="267">
        <f t="shared" si="13"/>
        <v>45585</v>
      </c>
      <c r="B309" s="208">
        <f t="shared" si="14"/>
        <v>45585</v>
      </c>
      <c r="C309" s="208"/>
      <c r="D309" s="209">
        <v>45585</v>
      </c>
      <c r="E309" s="315"/>
      <c r="F309" s="211"/>
      <c r="G309" s="211"/>
      <c r="H309" s="211"/>
      <c r="I309" s="211"/>
      <c r="J309" s="211"/>
      <c r="K309" s="211"/>
      <c r="L309" s="211"/>
      <c r="M309" s="211"/>
      <c r="N309" s="211"/>
      <c r="O309" s="211"/>
      <c r="P309" s="211"/>
      <c r="Q309" s="211"/>
      <c r="R309" s="211"/>
      <c r="S309" s="284"/>
    </row>
    <row r="310" spans="1:19" x14ac:dyDescent="0.25">
      <c r="A310" s="271">
        <f t="shared" si="13"/>
        <v>45586</v>
      </c>
      <c r="B310" s="205">
        <f t="shared" si="14"/>
        <v>45586</v>
      </c>
      <c r="C310" s="205"/>
      <c r="D310" s="223">
        <v>45586</v>
      </c>
      <c r="E310" s="221">
        <v>43</v>
      </c>
      <c r="F310" s="207"/>
      <c r="G310" s="207"/>
      <c r="H310" s="207"/>
      <c r="I310" s="207"/>
      <c r="J310" s="207"/>
      <c r="K310" s="207"/>
      <c r="L310" s="207"/>
      <c r="M310" s="207"/>
      <c r="N310" s="207"/>
      <c r="O310" s="207"/>
      <c r="P310" s="207"/>
      <c r="Q310" s="207"/>
      <c r="R310" s="207"/>
      <c r="S310" s="272"/>
    </row>
    <row r="311" spans="1:19" x14ac:dyDescent="0.25">
      <c r="A311" s="271">
        <f t="shared" si="13"/>
        <v>45587</v>
      </c>
      <c r="B311" s="205">
        <f t="shared" si="14"/>
        <v>45587</v>
      </c>
      <c r="C311" s="205"/>
      <c r="D311" s="223">
        <v>45587</v>
      </c>
      <c r="E311" s="221"/>
      <c r="F311" s="207"/>
      <c r="G311" s="207"/>
      <c r="H311" s="207"/>
      <c r="I311" s="207"/>
      <c r="J311" s="207"/>
      <c r="K311" s="207"/>
      <c r="L311" s="207"/>
      <c r="M311" s="207"/>
      <c r="N311" s="207"/>
      <c r="O311" s="207"/>
      <c r="P311" s="207"/>
      <c r="Q311" s="207"/>
      <c r="R311" s="207"/>
      <c r="S311" s="272"/>
    </row>
    <row r="312" spans="1:19" x14ac:dyDescent="0.25">
      <c r="A312" s="271">
        <f t="shared" si="13"/>
        <v>45588</v>
      </c>
      <c r="B312" s="205">
        <f t="shared" si="14"/>
        <v>45588</v>
      </c>
      <c r="C312" s="205"/>
      <c r="D312" s="223">
        <v>45588</v>
      </c>
      <c r="E312" s="222"/>
      <c r="F312" s="207"/>
      <c r="G312" s="207"/>
      <c r="H312" s="207"/>
      <c r="I312" s="207"/>
      <c r="J312" s="207"/>
      <c r="K312" s="207"/>
      <c r="L312" s="207"/>
      <c r="M312" s="207"/>
      <c r="N312" s="207"/>
      <c r="O312" s="207"/>
      <c r="P312" s="207"/>
      <c r="Q312" s="207"/>
      <c r="R312" s="207"/>
      <c r="S312" s="272"/>
    </row>
    <row r="313" spans="1:19" x14ac:dyDescent="0.25">
      <c r="A313" s="271">
        <f t="shared" si="13"/>
        <v>45589</v>
      </c>
      <c r="B313" s="205">
        <f t="shared" si="14"/>
        <v>45589</v>
      </c>
      <c r="C313" s="205"/>
      <c r="D313" s="223">
        <v>45589</v>
      </c>
      <c r="E313" s="222"/>
      <c r="F313" s="207"/>
      <c r="G313" s="207"/>
      <c r="H313" s="207"/>
      <c r="I313" s="207"/>
      <c r="J313" s="207"/>
      <c r="K313" s="207"/>
      <c r="L313" s="207"/>
      <c r="M313" s="207"/>
      <c r="N313" s="207"/>
      <c r="O313" s="207"/>
      <c r="P313" s="207"/>
      <c r="Q313" s="207"/>
      <c r="R313" s="207"/>
      <c r="S313" s="272"/>
    </row>
    <row r="314" spans="1:19" x14ac:dyDescent="0.25">
      <c r="A314" s="271">
        <f t="shared" si="13"/>
        <v>45590</v>
      </c>
      <c r="B314" s="205">
        <f t="shared" si="14"/>
        <v>45590</v>
      </c>
      <c r="C314" s="205"/>
      <c r="D314" s="223">
        <v>45590</v>
      </c>
      <c r="E314" s="221"/>
      <c r="F314" s="207"/>
      <c r="G314" s="207"/>
      <c r="H314" s="207"/>
      <c r="I314" s="207"/>
      <c r="J314" s="207"/>
      <c r="K314" s="207"/>
      <c r="L314" s="207"/>
      <c r="M314" s="207"/>
      <c r="N314" s="207"/>
      <c r="O314" s="207"/>
      <c r="P314" s="207"/>
      <c r="Q314" s="207"/>
      <c r="R314" s="207"/>
      <c r="S314" s="272"/>
    </row>
    <row r="315" spans="1:19" x14ac:dyDescent="0.25">
      <c r="A315" s="273">
        <f t="shared" si="13"/>
        <v>45591</v>
      </c>
      <c r="B315" s="201">
        <f t="shared" si="14"/>
        <v>45591</v>
      </c>
      <c r="C315" s="201"/>
      <c r="D315" s="202">
        <v>45591</v>
      </c>
      <c r="E315" s="221"/>
      <c r="F315" s="207" t="s">
        <v>97</v>
      </c>
      <c r="G315" s="207"/>
      <c r="H315" s="207"/>
      <c r="I315" s="207"/>
      <c r="J315" s="207"/>
      <c r="K315" s="207"/>
      <c r="L315" s="207"/>
      <c r="M315" s="207"/>
      <c r="N315" s="207"/>
      <c r="O315" s="207"/>
      <c r="P315" s="207"/>
      <c r="Q315" s="207"/>
      <c r="R315" s="207"/>
      <c r="S315" s="272"/>
    </row>
    <row r="316" spans="1:19" x14ac:dyDescent="0.25">
      <c r="A316" s="267">
        <f t="shared" si="13"/>
        <v>45592</v>
      </c>
      <c r="B316" s="208">
        <f t="shared" si="14"/>
        <v>45592</v>
      </c>
      <c r="C316" s="208"/>
      <c r="D316" s="209">
        <v>45592</v>
      </c>
      <c r="E316" s="245"/>
      <c r="F316" s="211"/>
      <c r="G316" s="211"/>
      <c r="H316" s="211"/>
      <c r="I316" s="211"/>
      <c r="J316" s="211"/>
      <c r="K316" s="211"/>
      <c r="L316" s="211"/>
      <c r="M316" s="211"/>
      <c r="N316" s="211"/>
      <c r="O316" s="211"/>
      <c r="P316" s="211"/>
      <c r="Q316" s="211"/>
      <c r="R316" s="211"/>
      <c r="S316" s="284"/>
    </row>
    <row r="317" spans="1:19" x14ac:dyDescent="0.25">
      <c r="A317" s="271">
        <f t="shared" si="13"/>
        <v>45593</v>
      </c>
      <c r="B317" s="205">
        <f t="shared" si="14"/>
        <v>45593</v>
      </c>
      <c r="C317" s="205"/>
      <c r="D317" s="223">
        <v>45593</v>
      </c>
      <c r="E317" s="221">
        <v>44</v>
      </c>
      <c r="F317" s="207"/>
      <c r="G317" s="207"/>
      <c r="H317" s="207"/>
      <c r="I317" s="207"/>
      <c r="J317" s="207"/>
      <c r="K317" s="207"/>
      <c r="L317" s="207"/>
      <c r="M317" s="207"/>
      <c r="N317" s="207"/>
      <c r="O317" s="207"/>
      <c r="P317" s="207"/>
      <c r="Q317" s="207"/>
      <c r="R317" s="207"/>
      <c r="S317" s="272"/>
    </row>
    <row r="318" spans="1:19" x14ac:dyDescent="0.25">
      <c r="A318" s="271">
        <f t="shared" si="13"/>
        <v>45594</v>
      </c>
      <c r="B318" s="205">
        <f t="shared" si="14"/>
        <v>45594</v>
      </c>
      <c r="C318" s="205"/>
      <c r="D318" s="223">
        <v>45594</v>
      </c>
      <c r="E318" s="221"/>
      <c r="F318" s="207"/>
      <c r="G318" s="207"/>
      <c r="H318" s="207"/>
      <c r="I318" s="207"/>
      <c r="J318" s="207"/>
      <c r="K318" s="207"/>
      <c r="L318" s="207"/>
      <c r="M318" s="207"/>
      <c r="N318" s="207"/>
      <c r="O318" s="207"/>
      <c r="P318" s="207"/>
      <c r="Q318" s="207"/>
      <c r="R318" s="207"/>
      <c r="S318" s="272"/>
    </row>
    <row r="319" spans="1:19" x14ac:dyDescent="0.25">
      <c r="A319" s="271">
        <f t="shared" si="13"/>
        <v>45595</v>
      </c>
      <c r="B319" s="205">
        <f t="shared" si="14"/>
        <v>45595</v>
      </c>
      <c r="C319" s="205"/>
      <c r="D319" s="223">
        <v>45595</v>
      </c>
      <c r="E319" s="221"/>
      <c r="F319" s="207"/>
      <c r="G319" s="207"/>
      <c r="H319" s="207"/>
      <c r="I319" s="207"/>
      <c r="J319" s="207"/>
      <c r="K319" s="207"/>
      <c r="L319" s="207"/>
      <c r="M319" s="207"/>
      <c r="N319" s="207"/>
      <c r="O319" s="207"/>
      <c r="P319" s="207"/>
      <c r="Q319" s="207"/>
      <c r="R319" s="207"/>
      <c r="S319" s="272"/>
    </row>
    <row r="320" spans="1:19" x14ac:dyDescent="0.25">
      <c r="A320" s="273">
        <f t="shared" si="13"/>
        <v>45596</v>
      </c>
      <c r="B320" s="201">
        <f t="shared" si="14"/>
        <v>45596</v>
      </c>
      <c r="C320" s="201"/>
      <c r="D320" s="202">
        <v>45596</v>
      </c>
      <c r="E320" s="221"/>
      <c r="F320" s="207" t="s">
        <v>98</v>
      </c>
      <c r="G320" s="207"/>
      <c r="H320" s="207"/>
      <c r="I320" s="207"/>
      <c r="J320" s="207"/>
      <c r="K320" s="207"/>
      <c r="L320" s="207"/>
      <c r="M320" s="207"/>
      <c r="N320" s="207"/>
      <c r="O320" s="207"/>
      <c r="P320" s="207"/>
      <c r="Q320" s="207"/>
      <c r="R320" s="207"/>
      <c r="S320" s="272"/>
    </row>
    <row r="321" spans="1:19" ht="21" x14ac:dyDescent="0.35">
      <c r="A321" s="297"/>
      <c r="B321" s="298"/>
      <c r="C321" s="298"/>
      <c r="D321" s="299"/>
      <c r="E321" s="251"/>
      <c r="F321" s="252" t="s">
        <v>184</v>
      </c>
      <c r="G321" s="252"/>
      <c r="H321" s="252"/>
      <c r="I321" s="252"/>
      <c r="J321" s="252"/>
      <c r="K321" s="252"/>
      <c r="L321" s="252"/>
      <c r="M321" s="252"/>
      <c r="N321" s="252"/>
      <c r="O321" s="252"/>
      <c r="P321" s="252"/>
      <c r="Q321" s="252"/>
      <c r="R321" s="252"/>
      <c r="S321" s="300"/>
    </row>
    <row r="322" spans="1:19" x14ac:dyDescent="0.25">
      <c r="A322" s="273">
        <f t="shared" si="13"/>
        <v>45597</v>
      </c>
      <c r="B322" s="301">
        <f t="shared" ref="B322:B351" si="15">D322</f>
        <v>45597</v>
      </c>
      <c r="C322" s="301"/>
      <c r="D322" s="302">
        <v>45597</v>
      </c>
      <c r="E322" s="253"/>
      <c r="F322" s="213" t="s">
        <v>99</v>
      </c>
      <c r="G322" s="213"/>
      <c r="H322" s="213"/>
      <c r="I322" s="213"/>
      <c r="J322" s="213"/>
      <c r="K322" s="213"/>
      <c r="L322" s="213"/>
      <c r="M322" s="213"/>
      <c r="N322" s="213"/>
      <c r="O322" s="213"/>
      <c r="P322" s="213"/>
      <c r="Q322" s="213"/>
      <c r="R322" s="213"/>
      <c r="S322" s="270"/>
    </row>
    <row r="323" spans="1:19" x14ac:dyDescent="0.25">
      <c r="A323" s="271">
        <f t="shared" si="13"/>
        <v>45598</v>
      </c>
      <c r="B323" s="205">
        <f t="shared" si="15"/>
        <v>45598</v>
      </c>
      <c r="C323" s="205"/>
      <c r="D323" s="223">
        <v>45598</v>
      </c>
      <c r="E323" s="222"/>
      <c r="F323" s="207"/>
      <c r="G323" s="207"/>
      <c r="H323" s="207"/>
      <c r="I323" s="207"/>
      <c r="J323" s="207"/>
      <c r="K323" s="207"/>
      <c r="L323" s="207"/>
      <c r="M323" s="207"/>
      <c r="N323" s="207"/>
      <c r="O323" s="207"/>
      <c r="P323" s="207"/>
      <c r="Q323" s="207"/>
      <c r="R323" s="207"/>
      <c r="S323" s="272"/>
    </row>
    <row r="324" spans="1:19" x14ac:dyDescent="0.25">
      <c r="A324" s="267">
        <f t="shared" si="13"/>
        <v>45599</v>
      </c>
      <c r="B324" s="208">
        <f t="shared" si="15"/>
        <v>45599</v>
      </c>
      <c r="C324" s="208"/>
      <c r="D324" s="209">
        <v>45599</v>
      </c>
      <c r="E324" s="245"/>
      <c r="F324" s="211"/>
      <c r="G324" s="274"/>
      <c r="H324" s="274"/>
      <c r="I324" s="274"/>
      <c r="J324" s="274"/>
      <c r="K324" s="274"/>
      <c r="L324" s="274"/>
      <c r="M324" s="274"/>
      <c r="N324" s="274"/>
      <c r="O324" s="274"/>
      <c r="P324" s="274"/>
      <c r="Q324" s="274"/>
      <c r="R324" s="274"/>
      <c r="S324" s="275"/>
    </row>
    <row r="325" spans="1:19" x14ac:dyDescent="0.25">
      <c r="A325" s="271">
        <f t="shared" si="13"/>
        <v>45600</v>
      </c>
      <c r="B325" s="205">
        <f t="shared" si="15"/>
        <v>45600</v>
      </c>
      <c r="C325" s="205"/>
      <c r="D325" s="223">
        <v>45600</v>
      </c>
      <c r="E325" s="221">
        <v>45</v>
      </c>
      <c r="F325" s="207"/>
      <c r="G325" s="213"/>
      <c r="H325" s="213"/>
      <c r="I325" s="213"/>
      <c r="J325" s="213"/>
      <c r="K325" s="213"/>
      <c r="L325" s="213"/>
      <c r="M325" s="213"/>
      <c r="N325" s="213"/>
      <c r="O325" s="213"/>
      <c r="P325" s="213"/>
      <c r="Q325" s="213"/>
      <c r="R325" s="213"/>
      <c r="S325" s="270"/>
    </row>
    <row r="326" spans="1:19" x14ac:dyDescent="0.25">
      <c r="A326" s="271">
        <f t="shared" si="13"/>
        <v>45601</v>
      </c>
      <c r="B326" s="205">
        <f t="shared" si="15"/>
        <v>45601</v>
      </c>
      <c r="C326" s="205"/>
      <c r="D326" s="223">
        <v>45601</v>
      </c>
      <c r="E326" s="221"/>
      <c r="F326" s="207"/>
      <c r="G326" s="207"/>
      <c r="H326" s="207"/>
      <c r="I326" s="207"/>
      <c r="J326" s="207"/>
      <c r="K326" s="207"/>
      <c r="L326" s="207"/>
      <c r="M326" s="207"/>
      <c r="N326" s="207"/>
      <c r="O326" s="207"/>
      <c r="P326" s="207"/>
      <c r="Q326" s="207"/>
      <c r="R326" s="207"/>
      <c r="S326" s="272"/>
    </row>
    <row r="327" spans="1:19" x14ac:dyDescent="0.25">
      <c r="A327" s="271">
        <f t="shared" ref="A327:A383" si="16">B327</f>
        <v>45602</v>
      </c>
      <c r="B327" s="205">
        <f t="shared" si="15"/>
        <v>45602</v>
      </c>
      <c r="C327" s="205"/>
      <c r="D327" s="223">
        <v>45602</v>
      </c>
      <c r="E327" s="222"/>
      <c r="F327" s="207"/>
      <c r="G327" s="207"/>
      <c r="H327" s="207"/>
      <c r="I327" s="207"/>
      <c r="J327" s="207"/>
      <c r="K327" s="207"/>
      <c r="L327" s="207"/>
      <c r="M327" s="207"/>
      <c r="N327" s="207"/>
      <c r="O327" s="207"/>
      <c r="P327" s="207"/>
      <c r="Q327" s="207"/>
      <c r="R327" s="207"/>
      <c r="S327" s="272"/>
    </row>
    <row r="328" spans="1:19" x14ac:dyDescent="0.25">
      <c r="A328" s="271">
        <f t="shared" si="16"/>
        <v>45603</v>
      </c>
      <c r="B328" s="205">
        <f t="shared" si="15"/>
        <v>45603</v>
      </c>
      <c r="C328" s="205"/>
      <c r="D328" s="223">
        <v>45603</v>
      </c>
      <c r="E328" s="221"/>
      <c r="F328" s="207"/>
      <c r="G328" s="207"/>
      <c r="H328" s="207"/>
      <c r="I328" s="207"/>
      <c r="J328" s="207"/>
      <c r="K328" s="207"/>
      <c r="L328" s="207"/>
      <c r="M328" s="207"/>
      <c r="N328" s="207"/>
      <c r="O328" s="207"/>
      <c r="P328" s="207"/>
      <c r="Q328" s="207"/>
      <c r="R328" s="207"/>
      <c r="S328" s="272"/>
    </row>
    <row r="329" spans="1:19" x14ac:dyDescent="0.25">
      <c r="A329" s="271">
        <f t="shared" si="16"/>
        <v>45604</v>
      </c>
      <c r="B329" s="205">
        <f t="shared" si="15"/>
        <v>45604</v>
      </c>
      <c r="C329" s="205"/>
      <c r="D329" s="223">
        <v>45604</v>
      </c>
      <c r="E329" s="221"/>
      <c r="F329" s="207"/>
      <c r="G329" s="207"/>
      <c r="H329" s="207"/>
      <c r="I329" s="207"/>
      <c r="J329" s="207"/>
      <c r="K329" s="207"/>
      <c r="L329" s="207"/>
      <c r="M329" s="207"/>
      <c r="N329" s="207"/>
      <c r="O329" s="207"/>
      <c r="P329" s="207"/>
      <c r="Q329" s="207"/>
      <c r="R329" s="207"/>
      <c r="S329" s="272"/>
    </row>
    <row r="330" spans="1:19" x14ac:dyDescent="0.25">
      <c r="A330" s="271">
        <f t="shared" si="16"/>
        <v>45605</v>
      </c>
      <c r="B330" s="205">
        <f t="shared" si="15"/>
        <v>45605</v>
      </c>
      <c r="C330" s="205"/>
      <c r="D330" s="223">
        <v>45605</v>
      </c>
      <c r="E330" s="221"/>
      <c r="F330" s="207"/>
      <c r="G330" s="207"/>
      <c r="H330" s="207"/>
      <c r="I330" s="207"/>
      <c r="J330" s="207"/>
      <c r="K330" s="207"/>
      <c r="L330" s="207"/>
      <c r="M330" s="207"/>
      <c r="N330" s="207"/>
      <c r="O330" s="207"/>
      <c r="P330" s="207"/>
      <c r="Q330" s="207"/>
      <c r="R330" s="207"/>
      <c r="S330" s="272"/>
    </row>
    <row r="331" spans="1:19" x14ac:dyDescent="0.25">
      <c r="A331" s="267">
        <f t="shared" si="16"/>
        <v>45606</v>
      </c>
      <c r="B331" s="208">
        <f t="shared" si="15"/>
        <v>45606</v>
      </c>
      <c r="C331" s="208"/>
      <c r="D331" s="209">
        <v>45606</v>
      </c>
      <c r="E331" s="245"/>
      <c r="F331" s="211"/>
      <c r="G331" s="274"/>
      <c r="H331" s="274"/>
      <c r="I331" s="274"/>
      <c r="J331" s="274"/>
      <c r="K331" s="274"/>
      <c r="L331" s="274"/>
      <c r="M331" s="274"/>
      <c r="N331" s="274"/>
      <c r="O331" s="274"/>
      <c r="P331" s="274"/>
      <c r="Q331" s="274"/>
      <c r="R331" s="274"/>
      <c r="S331" s="275"/>
    </row>
    <row r="332" spans="1:19" x14ac:dyDescent="0.25">
      <c r="A332" s="271">
        <f t="shared" si="16"/>
        <v>45607</v>
      </c>
      <c r="B332" s="205">
        <f t="shared" si="15"/>
        <v>45607</v>
      </c>
      <c r="C332" s="205"/>
      <c r="D332" s="223">
        <v>45607</v>
      </c>
      <c r="E332" s="221">
        <v>46</v>
      </c>
      <c r="F332" s="207"/>
      <c r="G332" s="213"/>
      <c r="H332" s="213"/>
      <c r="I332" s="213"/>
      <c r="J332" s="213"/>
      <c r="K332" s="213"/>
      <c r="L332" s="213"/>
      <c r="M332" s="213"/>
      <c r="N332" s="213"/>
      <c r="O332" s="213"/>
      <c r="P332" s="213"/>
      <c r="Q332" s="213"/>
      <c r="R332" s="213"/>
      <c r="S332" s="270"/>
    </row>
    <row r="333" spans="1:19" x14ac:dyDescent="0.25">
      <c r="A333" s="271">
        <f t="shared" si="16"/>
        <v>45608</v>
      </c>
      <c r="B333" s="205">
        <f t="shared" si="15"/>
        <v>45608</v>
      </c>
      <c r="C333" s="205"/>
      <c r="D333" s="223">
        <v>45608</v>
      </c>
      <c r="E333" s="221"/>
      <c r="F333" s="207"/>
      <c r="G333" s="207"/>
      <c r="H333" s="207"/>
      <c r="I333" s="207"/>
      <c r="J333" s="207"/>
      <c r="K333" s="207"/>
      <c r="L333" s="207"/>
      <c r="M333" s="207"/>
      <c r="N333" s="207"/>
      <c r="O333" s="207"/>
      <c r="P333" s="207"/>
      <c r="Q333" s="207"/>
      <c r="R333" s="207"/>
      <c r="S333" s="272"/>
    </row>
    <row r="334" spans="1:19" x14ac:dyDescent="0.25">
      <c r="A334" s="271">
        <f t="shared" si="16"/>
        <v>45609</v>
      </c>
      <c r="B334" s="205">
        <f t="shared" si="15"/>
        <v>45609</v>
      </c>
      <c r="C334" s="205"/>
      <c r="D334" s="223">
        <v>45609</v>
      </c>
      <c r="E334" s="222"/>
      <c r="F334" s="207"/>
      <c r="G334" s="207"/>
      <c r="H334" s="207"/>
      <c r="I334" s="207"/>
      <c r="J334" s="207"/>
      <c r="K334" s="207"/>
      <c r="L334" s="207"/>
      <c r="M334" s="207"/>
      <c r="N334" s="207"/>
      <c r="O334" s="207"/>
      <c r="P334" s="207"/>
      <c r="Q334" s="207"/>
      <c r="R334" s="207"/>
      <c r="S334" s="272"/>
    </row>
    <row r="335" spans="1:19" x14ac:dyDescent="0.25">
      <c r="A335" s="271">
        <f t="shared" si="16"/>
        <v>45610</v>
      </c>
      <c r="B335" s="205">
        <f t="shared" si="15"/>
        <v>45610</v>
      </c>
      <c r="C335" s="205"/>
      <c r="D335" s="223">
        <v>45610</v>
      </c>
      <c r="E335" s="222"/>
      <c r="F335" s="207"/>
      <c r="G335" s="207"/>
      <c r="H335" s="207"/>
      <c r="I335" s="207"/>
      <c r="J335" s="207"/>
      <c r="K335" s="207"/>
      <c r="L335" s="207"/>
      <c r="M335" s="207"/>
      <c r="N335" s="207"/>
      <c r="O335" s="207"/>
      <c r="P335" s="207"/>
      <c r="Q335" s="207"/>
      <c r="R335" s="207"/>
      <c r="S335" s="272"/>
    </row>
    <row r="336" spans="1:19" x14ac:dyDescent="0.25">
      <c r="A336" s="271">
        <f t="shared" si="16"/>
        <v>45611</v>
      </c>
      <c r="B336" s="205">
        <f t="shared" si="15"/>
        <v>45611</v>
      </c>
      <c r="C336" s="205"/>
      <c r="D336" s="223">
        <v>45611</v>
      </c>
      <c r="E336" s="222"/>
      <c r="F336" s="207"/>
      <c r="G336" s="207"/>
      <c r="H336" s="207"/>
      <c r="I336" s="207"/>
      <c r="J336" s="207"/>
      <c r="K336" s="207"/>
      <c r="L336" s="207"/>
      <c r="M336" s="207"/>
      <c r="N336" s="207"/>
      <c r="O336" s="207"/>
      <c r="P336" s="207"/>
      <c r="Q336" s="207"/>
      <c r="R336" s="207"/>
      <c r="S336" s="272"/>
    </row>
    <row r="337" spans="1:19" x14ac:dyDescent="0.25">
      <c r="A337" s="271">
        <f t="shared" si="16"/>
        <v>45612</v>
      </c>
      <c r="B337" s="205">
        <f t="shared" si="15"/>
        <v>45612</v>
      </c>
      <c r="C337" s="205"/>
      <c r="D337" s="223">
        <v>45612</v>
      </c>
      <c r="E337" s="222"/>
      <c r="F337" s="207"/>
      <c r="G337" s="207"/>
      <c r="H337" s="207"/>
      <c r="I337" s="207"/>
      <c r="J337" s="207"/>
      <c r="K337" s="207"/>
      <c r="L337" s="207"/>
      <c r="M337" s="207"/>
      <c r="N337" s="207"/>
      <c r="O337" s="207"/>
      <c r="P337" s="207"/>
      <c r="Q337" s="207"/>
      <c r="R337" s="207"/>
      <c r="S337" s="272"/>
    </row>
    <row r="338" spans="1:19" x14ac:dyDescent="0.25">
      <c r="A338" s="267">
        <f t="shared" si="16"/>
        <v>45613</v>
      </c>
      <c r="B338" s="208">
        <f t="shared" si="15"/>
        <v>45613</v>
      </c>
      <c r="C338" s="208"/>
      <c r="D338" s="209">
        <v>45613</v>
      </c>
      <c r="E338" s="315"/>
      <c r="F338" s="211"/>
      <c r="G338" s="274"/>
      <c r="H338" s="274"/>
      <c r="I338" s="274"/>
      <c r="J338" s="274"/>
      <c r="K338" s="274"/>
      <c r="L338" s="274"/>
      <c r="M338" s="274"/>
      <c r="N338" s="274"/>
      <c r="O338" s="274"/>
      <c r="P338" s="274"/>
      <c r="Q338" s="274"/>
      <c r="R338" s="274"/>
      <c r="S338" s="275"/>
    </row>
    <row r="339" spans="1:19" x14ac:dyDescent="0.25">
      <c r="A339" s="271">
        <f t="shared" si="16"/>
        <v>45614</v>
      </c>
      <c r="B339" s="205">
        <f t="shared" si="15"/>
        <v>45614</v>
      </c>
      <c r="C339" s="205"/>
      <c r="D339" s="223">
        <v>45614</v>
      </c>
      <c r="E339" s="222">
        <v>47</v>
      </c>
      <c r="F339" s="207"/>
      <c r="G339" s="213"/>
      <c r="H339" s="213"/>
      <c r="I339" s="213"/>
      <c r="J339" s="213"/>
      <c r="K339" s="213"/>
      <c r="L339" s="213"/>
      <c r="M339" s="213"/>
      <c r="N339" s="213"/>
      <c r="O339" s="213"/>
      <c r="P339" s="213"/>
      <c r="Q339" s="213"/>
      <c r="R339" s="213"/>
      <c r="S339" s="270"/>
    </row>
    <row r="340" spans="1:19" x14ac:dyDescent="0.25">
      <c r="A340" s="271">
        <f t="shared" si="16"/>
        <v>45615</v>
      </c>
      <c r="B340" s="205">
        <f t="shared" si="15"/>
        <v>45615</v>
      </c>
      <c r="C340" s="205"/>
      <c r="D340" s="223">
        <v>45615</v>
      </c>
      <c r="E340" s="221"/>
      <c r="F340" s="207"/>
      <c r="G340" s="207"/>
      <c r="H340" s="207"/>
      <c r="I340" s="207"/>
      <c r="J340" s="207"/>
      <c r="K340" s="207"/>
      <c r="L340" s="207"/>
      <c r="M340" s="207"/>
      <c r="N340" s="207"/>
      <c r="O340" s="207"/>
      <c r="P340" s="207"/>
      <c r="Q340" s="207"/>
      <c r="R340" s="207"/>
      <c r="S340" s="272"/>
    </row>
    <row r="341" spans="1:19" x14ac:dyDescent="0.25">
      <c r="A341" s="273">
        <f t="shared" si="16"/>
        <v>45616</v>
      </c>
      <c r="B341" s="201">
        <f t="shared" si="15"/>
        <v>45616</v>
      </c>
      <c r="C341" s="201"/>
      <c r="D341" s="202">
        <v>45616</v>
      </c>
      <c r="E341" s="222"/>
      <c r="F341" s="207" t="s">
        <v>100</v>
      </c>
      <c r="G341" s="207"/>
      <c r="H341" s="207"/>
      <c r="I341" s="207"/>
      <c r="J341" s="207"/>
      <c r="K341" s="207"/>
      <c r="L341" s="207"/>
      <c r="M341" s="207"/>
      <c r="N341" s="207"/>
      <c r="O341" s="207"/>
      <c r="P341" s="207"/>
      <c r="Q341" s="207"/>
      <c r="R341" s="207"/>
      <c r="S341" s="272"/>
    </row>
    <row r="342" spans="1:19" x14ac:dyDescent="0.25">
      <c r="A342" s="271">
        <f t="shared" si="16"/>
        <v>45617</v>
      </c>
      <c r="B342" s="205">
        <f t="shared" si="15"/>
        <v>45617</v>
      </c>
      <c r="C342" s="205"/>
      <c r="D342" s="223">
        <v>45617</v>
      </c>
      <c r="E342" s="222"/>
      <c r="F342" s="207"/>
      <c r="G342" s="207"/>
      <c r="H342" s="207"/>
      <c r="I342" s="207"/>
      <c r="J342" s="207"/>
      <c r="K342" s="207"/>
      <c r="L342" s="207"/>
      <c r="M342" s="207"/>
      <c r="N342" s="207"/>
      <c r="O342" s="207"/>
      <c r="P342" s="207"/>
      <c r="Q342" s="207"/>
      <c r="R342" s="207"/>
      <c r="S342" s="272"/>
    </row>
    <row r="343" spans="1:19" x14ac:dyDescent="0.25">
      <c r="A343" s="271">
        <f t="shared" si="16"/>
        <v>45618</v>
      </c>
      <c r="B343" s="205">
        <f t="shared" si="15"/>
        <v>45618</v>
      </c>
      <c r="C343" s="205"/>
      <c r="D343" s="223">
        <v>45618</v>
      </c>
      <c r="E343" s="222"/>
      <c r="F343" s="207"/>
      <c r="G343" s="207"/>
      <c r="H343" s="207"/>
      <c r="I343" s="207"/>
      <c r="J343" s="207"/>
      <c r="K343" s="207"/>
      <c r="L343" s="207"/>
      <c r="M343" s="207"/>
      <c r="N343" s="207"/>
      <c r="O343" s="207"/>
      <c r="P343" s="207"/>
      <c r="Q343" s="207"/>
      <c r="R343" s="207"/>
      <c r="S343" s="272"/>
    </row>
    <row r="344" spans="1:19" x14ac:dyDescent="0.25">
      <c r="A344" s="271">
        <f t="shared" si="16"/>
        <v>45619</v>
      </c>
      <c r="B344" s="205">
        <f t="shared" si="15"/>
        <v>45619</v>
      </c>
      <c r="C344" s="205"/>
      <c r="D344" s="223">
        <v>45619</v>
      </c>
      <c r="E344" s="222"/>
      <c r="F344" s="207"/>
      <c r="G344" s="207"/>
      <c r="H344" s="207"/>
      <c r="I344" s="207"/>
      <c r="J344" s="207"/>
      <c r="K344" s="207"/>
      <c r="L344" s="207"/>
      <c r="M344" s="207"/>
      <c r="N344" s="207"/>
      <c r="O344" s="207"/>
      <c r="P344" s="207"/>
      <c r="Q344" s="207"/>
      <c r="R344" s="207"/>
      <c r="S344" s="272"/>
    </row>
    <row r="345" spans="1:19" x14ac:dyDescent="0.25">
      <c r="A345" s="267">
        <f t="shared" si="16"/>
        <v>45620</v>
      </c>
      <c r="B345" s="208">
        <f t="shared" si="15"/>
        <v>45620</v>
      </c>
      <c r="C345" s="208"/>
      <c r="D345" s="209">
        <v>45620</v>
      </c>
      <c r="E345" s="315"/>
      <c r="F345" s="211"/>
      <c r="G345" s="274"/>
      <c r="H345" s="274"/>
      <c r="I345" s="274"/>
      <c r="J345" s="274"/>
      <c r="K345" s="274"/>
      <c r="L345" s="274"/>
      <c r="M345" s="274"/>
      <c r="N345" s="274"/>
      <c r="O345" s="274"/>
      <c r="P345" s="274"/>
      <c r="Q345" s="274"/>
      <c r="R345" s="274"/>
      <c r="S345" s="275"/>
    </row>
    <row r="346" spans="1:19" x14ac:dyDescent="0.25">
      <c r="A346" s="271">
        <f t="shared" si="16"/>
        <v>45621</v>
      </c>
      <c r="B346" s="205">
        <f t="shared" si="15"/>
        <v>45621</v>
      </c>
      <c r="C346" s="205"/>
      <c r="D346" s="223">
        <v>45621</v>
      </c>
      <c r="E346" s="222">
        <v>48</v>
      </c>
      <c r="F346" s="207"/>
      <c r="G346" s="213"/>
      <c r="H346" s="213"/>
      <c r="I346" s="213"/>
      <c r="J346" s="213"/>
      <c r="K346" s="213"/>
      <c r="L346" s="213"/>
      <c r="M346" s="213"/>
      <c r="N346" s="213"/>
      <c r="O346" s="213"/>
      <c r="P346" s="213"/>
      <c r="Q346" s="213"/>
      <c r="R346" s="213"/>
      <c r="S346" s="270"/>
    </row>
    <row r="347" spans="1:19" x14ac:dyDescent="0.25">
      <c r="A347" s="271">
        <f t="shared" si="16"/>
        <v>45622</v>
      </c>
      <c r="B347" s="205">
        <f t="shared" si="15"/>
        <v>45622</v>
      </c>
      <c r="C347" s="205"/>
      <c r="D347" s="223">
        <v>45622</v>
      </c>
      <c r="E347" s="221"/>
      <c r="F347" s="207"/>
      <c r="G347" s="207"/>
      <c r="H347" s="207"/>
      <c r="I347" s="207"/>
      <c r="J347" s="207"/>
      <c r="K347" s="207"/>
      <c r="L347" s="207"/>
      <c r="M347" s="207"/>
      <c r="N347" s="207"/>
      <c r="O347" s="207"/>
      <c r="P347" s="207"/>
      <c r="Q347" s="207"/>
      <c r="R347" s="207"/>
      <c r="S347" s="272"/>
    </row>
    <row r="348" spans="1:19" x14ac:dyDescent="0.25">
      <c r="A348" s="271">
        <f t="shared" si="16"/>
        <v>45623</v>
      </c>
      <c r="B348" s="205">
        <f t="shared" si="15"/>
        <v>45623</v>
      </c>
      <c r="C348" s="205"/>
      <c r="D348" s="223">
        <v>45623</v>
      </c>
      <c r="E348" s="222"/>
      <c r="F348" s="207"/>
      <c r="G348" s="207"/>
      <c r="H348" s="207"/>
      <c r="I348" s="207"/>
      <c r="J348" s="207"/>
      <c r="K348" s="207"/>
      <c r="L348" s="207"/>
      <c r="M348" s="207"/>
      <c r="N348" s="207"/>
      <c r="O348" s="207"/>
      <c r="P348" s="207"/>
      <c r="Q348" s="207"/>
      <c r="R348" s="207"/>
      <c r="S348" s="272"/>
    </row>
    <row r="349" spans="1:19" x14ac:dyDescent="0.25">
      <c r="A349" s="271">
        <f t="shared" si="16"/>
        <v>45624</v>
      </c>
      <c r="B349" s="205">
        <f t="shared" si="15"/>
        <v>45624</v>
      </c>
      <c r="C349" s="205"/>
      <c r="D349" s="223">
        <v>45624</v>
      </c>
      <c r="E349" s="222"/>
      <c r="F349" s="207"/>
      <c r="G349" s="207"/>
      <c r="H349" s="207"/>
      <c r="I349" s="207"/>
      <c r="J349" s="207"/>
      <c r="K349" s="207"/>
      <c r="L349" s="207"/>
      <c r="M349" s="207"/>
      <c r="N349" s="207"/>
      <c r="O349" s="207"/>
      <c r="P349" s="207"/>
      <c r="Q349" s="207"/>
      <c r="R349" s="207"/>
      <c r="S349" s="272"/>
    </row>
    <row r="350" spans="1:19" x14ac:dyDescent="0.25">
      <c r="A350" s="271">
        <f t="shared" si="16"/>
        <v>45625</v>
      </c>
      <c r="B350" s="205">
        <f t="shared" si="15"/>
        <v>45625</v>
      </c>
      <c r="C350" s="205"/>
      <c r="D350" s="223">
        <v>45625</v>
      </c>
      <c r="E350" s="222"/>
      <c r="F350" s="207"/>
      <c r="G350" s="207"/>
      <c r="H350" s="207"/>
      <c r="I350" s="207"/>
      <c r="J350" s="207"/>
      <c r="K350" s="207"/>
      <c r="L350" s="207"/>
      <c r="M350" s="207"/>
      <c r="N350" s="207"/>
      <c r="O350" s="207"/>
      <c r="P350" s="207"/>
      <c r="Q350" s="207"/>
      <c r="R350" s="207"/>
      <c r="S350" s="272"/>
    </row>
    <row r="351" spans="1:19" x14ac:dyDescent="0.25">
      <c r="A351" s="271">
        <f t="shared" si="16"/>
        <v>45626</v>
      </c>
      <c r="B351" s="205">
        <f t="shared" si="15"/>
        <v>45626</v>
      </c>
      <c r="C351" s="205"/>
      <c r="D351" s="223">
        <v>45626</v>
      </c>
      <c r="E351" s="222"/>
      <c r="F351" s="207"/>
      <c r="G351" s="207"/>
      <c r="H351" s="207"/>
      <c r="I351" s="207"/>
      <c r="J351" s="207"/>
      <c r="K351" s="207"/>
      <c r="L351" s="207"/>
      <c r="M351" s="207"/>
      <c r="N351" s="207"/>
      <c r="O351" s="207"/>
      <c r="P351" s="207"/>
      <c r="Q351" s="207"/>
      <c r="R351" s="207"/>
      <c r="S351" s="272"/>
    </row>
    <row r="352" spans="1:19" ht="21" x14ac:dyDescent="0.35">
      <c r="A352" s="303"/>
      <c r="B352" s="254"/>
      <c r="C352" s="254"/>
      <c r="D352" s="255"/>
      <c r="E352" s="256"/>
      <c r="F352" s="257" t="s">
        <v>185</v>
      </c>
      <c r="G352" s="257"/>
      <c r="H352" s="257"/>
      <c r="I352" s="257"/>
      <c r="J352" s="257"/>
      <c r="K352" s="257"/>
      <c r="L352" s="257"/>
      <c r="M352" s="257"/>
      <c r="N352" s="257"/>
      <c r="O352" s="257"/>
      <c r="P352" s="257"/>
      <c r="Q352" s="257"/>
      <c r="R352" s="257"/>
      <c r="S352" s="304"/>
    </row>
    <row r="353" spans="1:19" x14ac:dyDescent="0.25">
      <c r="A353" s="339">
        <f t="shared" si="16"/>
        <v>45627</v>
      </c>
      <c r="B353" s="208">
        <f t="shared" ref="B353:B383" si="17">D353</f>
        <v>45627</v>
      </c>
      <c r="C353" s="208"/>
      <c r="D353" s="209">
        <v>45627</v>
      </c>
      <c r="E353" s="245"/>
      <c r="F353" s="211"/>
      <c r="G353" s="274"/>
      <c r="H353" s="274"/>
      <c r="I353" s="274"/>
      <c r="J353" s="274"/>
      <c r="K353" s="274"/>
      <c r="L353" s="274"/>
      <c r="M353" s="274"/>
      <c r="N353" s="274"/>
      <c r="O353" s="274"/>
      <c r="P353" s="274"/>
      <c r="Q353" s="274"/>
      <c r="R353" s="274"/>
      <c r="S353" s="275"/>
    </row>
    <row r="354" spans="1:19" x14ac:dyDescent="0.25">
      <c r="A354" s="271">
        <f t="shared" si="16"/>
        <v>45628</v>
      </c>
      <c r="B354" s="205">
        <f t="shared" si="17"/>
        <v>45628</v>
      </c>
      <c r="C354" s="205"/>
      <c r="D354" s="223">
        <v>45628</v>
      </c>
      <c r="E354" s="221">
        <v>49</v>
      </c>
      <c r="F354" s="207"/>
      <c r="G354" s="213"/>
      <c r="H354" s="213"/>
      <c r="I354" s="213"/>
      <c r="J354" s="213"/>
      <c r="K354" s="213"/>
      <c r="L354" s="213"/>
      <c r="M354" s="213"/>
      <c r="N354" s="213"/>
      <c r="O354" s="213"/>
      <c r="P354" s="213"/>
      <c r="Q354" s="213"/>
      <c r="R354" s="213"/>
      <c r="S354" s="270"/>
    </row>
    <row r="355" spans="1:19" x14ac:dyDescent="0.25">
      <c r="A355" s="271">
        <f t="shared" si="16"/>
        <v>45629</v>
      </c>
      <c r="B355" s="205">
        <f t="shared" si="17"/>
        <v>45629</v>
      </c>
      <c r="C355" s="205"/>
      <c r="D355" s="223">
        <v>45629</v>
      </c>
      <c r="E355" s="221"/>
      <c r="F355" s="207"/>
      <c r="G355" s="207"/>
      <c r="H355" s="207"/>
      <c r="I355" s="207"/>
      <c r="J355" s="207"/>
      <c r="K355" s="207"/>
      <c r="L355" s="207"/>
      <c r="M355" s="207"/>
      <c r="N355" s="207"/>
      <c r="O355" s="207"/>
      <c r="P355" s="207"/>
      <c r="Q355" s="207"/>
      <c r="R355" s="207"/>
      <c r="S355" s="272"/>
    </row>
    <row r="356" spans="1:19" x14ac:dyDescent="0.25">
      <c r="A356" s="271">
        <f t="shared" si="16"/>
        <v>45630</v>
      </c>
      <c r="B356" s="205">
        <f t="shared" si="17"/>
        <v>45630</v>
      </c>
      <c r="C356" s="205"/>
      <c r="D356" s="223">
        <v>45630</v>
      </c>
      <c r="E356" s="222"/>
      <c r="F356" s="207"/>
      <c r="G356" s="207"/>
      <c r="H356" s="207"/>
      <c r="I356" s="207"/>
      <c r="J356" s="207"/>
      <c r="K356" s="207"/>
      <c r="L356" s="207"/>
      <c r="M356" s="207"/>
      <c r="N356" s="207"/>
      <c r="O356" s="207"/>
      <c r="P356" s="207"/>
      <c r="Q356" s="207"/>
      <c r="R356" s="207"/>
      <c r="S356" s="272"/>
    </row>
    <row r="357" spans="1:19" x14ac:dyDescent="0.25">
      <c r="A357" s="271">
        <f t="shared" si="16"/>
        <v>45631</v>
      </c>
      <c r="B357" s="205">
        <f t="shared" si="17"/>
        <v>45631</v>
      </c>
      <c r="C357" s="205"/>
      <c r="D357" s="223">
        <v>45631</v>
      </c>
      <c r="E357" s="222"/>
      <c r="F357" s="207"/>
      <c r="G357" s="207"/>
      <c r="H357" s="207"/>
      <c r="I357" s="207"/>
      <c r="J357" s="207"/>
      <c r="K357" s="207"/>
      <c r="L357" s="207"/>
      <c r="M357" s="207"/>
      <c r="N357" s="207"/>
      <c r="O357" s="207"/>
      <c r="P357" s="207"/>
      <c r="Q357" s="207"/>
      <c r="R357" s="207"/>
      <c r="S357" s="272"/>
    </row>
    <row r="358" spans="1:19" x14ac:dyDescent="0.25">
      <c r="A358" s="271">
        <f t="shared" si="16"/>
        <v>45632</v>
      </c>
      <c r="B358" s="205">
        <f t="shared" si="17"/>
        <v>45632</v>
      </c>
      <c r="C358" s="205"/>
      <c r="D358" s="223">
        <v>45632</v>
      </c>
      <c r="E358" s="221"/>
      <c r="F358" s="207"/>
      <c r="G358" s="207"/>
      <c r="H358" s="207"/>
      <c r="I358" s="207"/>
      <c r="J358" s="207"/>
      <c r="K358" s="207"/>
      <c r="L358" s="207"/>
      <c r="M358" s="207"/>
      <c r="N358" s="207"/>
      <c r="O358" s="207"/>
      <c r="P358" s="207"/>
      <c r="Q358" s="207"/>
      <c r="R358" s="207"/>
      <c r="S358" s="272"/>
    </row>
    <row r="359" spans="1:19" x14ac:dyDescent="0.25">
      <c r="A359" s="271">
        <f t="shared" si="16"/>
        <v>45633</v>
      </c>
      <c r="B359" s="205">
        <f t="shared" si="17"/>
        <v>45633</v>
      </c>
      <c r="C359" s="205"/>
      <c r="D359" s="223">
        <v>45633</v>
      </c>
      <c r="E359" s="222"/>
      <c r="F359" s="207"/>
      <c r="G359" s="207"/>
      <c r="H359" s="207"/>
      <c r="I359" s="207"/>
      <c r="J359" s="207"/>
      <c r="K359" s="207"/>
      <c r="L359" s="207"/>
      <c r="M359" s="207"/>
      <c r="N359" s="207"/>
      <c r="O359" s="207"/>
      <c r="P359" s="207"/>
      <c r="Q359" s="207"/>
      <c r="R359" s="207"/>
      <c r="S359" s="272"/>
    </row>
    <row r="360" spans="1:19" x14ac:dyDescent="0.25">
      <c r="A360" s="267">
        <f t="shared" si="16"/>
        <v>45634</v>
      </c>
      <c r="B360" s="208">
        <f t="shared" si="17"/>
        <v>45634</v>
      </c>
      <c r="C360" s="208"/>
      <c r="D360" s="209">
        <v>45634</v>
      </c>
      <c r="E360" s="245"/>
      <c r="F360" s="211" t="s">
        <v>167</v>
      </c>
      <c r="G360" s="274"/>
      <c r="H360" s="274"/>
      <c r="I360" s="274"/>
      <c r="J360" s="274"/>
      <c r="K360" s="274"/>
      <c r="L360" s="274"/>
      <c r="M360" s="274"/>
      <c r="N360" s="274"/>
      <c r="O360" s="274"/>
      <c r="P360" s="274"/>
      <c r="Q360" s="274"/>
      <c r="R360" s="274"/>
      <c r="S360" s="275"/>
    </row>
    <row r="361" spans="1:19" x14ac:dyDescent="0.25">
      <c r="A361" s="271">
        <f t="shared" si="16"/>
        <v>45635</v>
      </c>
      <c r="B361" s="205">
        <f t="shared" si="17"/>
        <v>45635</v>
      </c>
      <c r="C361" s="205"/>
      <c r="D361" s="223">
        <v>45635</v>
      </c>
      <c r="E361" s="221">
        <v>50</v>
      </c>
      <c r="F361" s="207"/>
      <c r="G361" s="207"/>
      <c r="H361" s="207"/>
      <c r="I361" s="207"/>
      <c r="J361" s="207"/>
      <c r="K361" s="207"/>
      <c r="L361" s="207"/>
      <c r="M361" s="207"/>
      <c r="N361" s="207"/>
      <c r="O361" s="207"/>
      <c r="P361" s="207"/>
      <c r="Q361" s="207"/>
      <c r="R361" s="207"/>
      <c r="S361" s="272"/>
    </row>
    <row r="362" spans="1:19" x14ac:dyDescent="0.25">
      <c r="A362" s="271">
        <f t="shared" si="16"/>
        <v>45636</v>
      </c>
      <c r="B362" s="205">
        <f t="shared" si="17"/>
        <v>45636</v>
      </c>
      <c r="C362" s="205"/>
      <c r="D362" s="223">
        <v>45636</v>
      </c>
      <c r="E362" s="221"/>
      <c r="F362" s="207"/>
      <c r="G362" s="207"/>
      <c r="H362" s="207"/>
      <c r="I362" s="207"/>
      <c r="J362" s="207"/>
      <c r="K362" s="207"/>
      <c r="L362" s="207"/>
      <c r="M362" s="207"/>
      <c r="N362" s="207"/>
      <c r="O362" s="207"/>
      <c r="P362" s="207"/>
      <c r="Q362" s="207"/>
      <c r="R362" s="207"/>
      <c r="S362" s="272"/>
    </row>
    <row r="363" spans="1:19" x14ac:dyDescent="0.25">
      <c r="A363" s="271">
        <f t="shared" si="16"/>
        <v>45637</v>
      </c>
      <c r="B363" s="205">
        <f t="shared" si="17"/>
        <v>45637</v>
      </c>
      <c r="C363" s="205"/>
      <c r="D363" s="223">
        <v>45637</v>
      </c>
      <c r="E363" s="222"/>
      <c r="F363" s="207"/>
      <c r="G363" s="207"/>
      <c r="H363" s="207"/>
      <c r="I363" s="207"/>
      <c r="J363" s="207"/>
      <c r="K363" s="207"/>
      <c r="L363" s="207"/>
      <c r="M363" s="207"/>
      <c r="N363" s="207"/>
      <c r="O363" s="207"/>
      <c r="P363" s="207"/>
      <c r="Q363" s="207"/>
      <c r="R363" s="207"/>
      <c r="S363" s="272"/>
    </row>
    <row r="364" spans="1:19" x14ac:dyDescent="0.25">
      <c r="A364" s="271">
        <f t="shared" si="16"/>
        <v>45638</v>
      </c>
      <c r="B364" s="205">
        <f t="shared" si="17"/>
        <v>45638</v>
      </c>
      <c r="C364" s="205"/>
      <c r="D364" s="223">
        <v>45638</v>
      </c>
      <c r="E364" s="222"/>
      <c r="F364" s="207"/>
      <c r="G364" s="207"/>
      <c r="H364" s="207"/>
      <c r="I364" s="207"/>
      <c r="J364" s="207"/>
      <c r="K364" s="207"/>
      <c r="L364" s="207"/>
      <c r="M364" s="207"/>
      <c r="N364" s="207"/>
      <c r="O364" s="207"/>
      <c r="P364" s="207"/>
      <c r="Q364" s="207"/>
      <c r="R364" s="207"/>
      <c r="S364" s="272"/>
    </row>
    <row r="365" spans="1:19" x14ac:dyDescent="0.25">
      <c r="A365" s="271">
        <f t="shared" si="16"/>
        <v>45639</v>
      </c>
      <c r="B365" s="205">
        <f t="shared" si="17"/>
        <v>45639</v>
      </c>
      <c r="C365" s="205"/>
      <c r="D365" s="223">
        <v>45639</v>
      </c>
      <c r="E365" s="222"/>
      <c r="F365" s="207"/>
      <c r="G365" s="207"/>
      <c r="H365" s="207"/>
      <c r="I365" s="207"/>
      <c r="J365" s="207"/>
      <c r="K365" s="207"/>
      <c r="L365" s="207"/>
      <c r="M365" s="207"/>
      <c r="N365" s="207"/>
      <c r="O365" s="207"/>
      <c r="P365" s="207"/>
      <c r="Q365" s="207"/>
      <c r="R365" s="207"/>
      <c r="S365" s="272"/>
    </row>
    <row r="366" spans="1:19" x14ac:dyDescent="0.25">
      <c r="A366" s="271">
        <f t="shared" si="16"/>
        <v>45640</v>
      </c>
      <c r="B366" s="205">
        <f t="shared" si="17"/>
        <v>45640</v>
      </c>
      <c r="C366" s="205"/>
      <c r="D366" s="223">
        <v>45640</v>
      </c>
      <c r="E366" s="222"/>
      <c r="F366" s="207"/>
      <c r="G366" s="207"/>
      <c r="H366" s="207"/>
      <c r="I366" s="207"/>
      <c r="J366" s="207"/>
      <c r="K366" s="207"/>
      <c r="L366" s="207"/>
      <c r="M366" s="207"/>
      <c r="N366" s="207"/>
      <c r="O366" s="207"/>
      <c r="P366" s="207"/>
      <c r="Q366" s="207"/>
      <c r="R366" s="207"/>
      <c r="S366" s="272"/>
    </row>
    <row r="367" spans="1:19" x14ac:dyDescent="0.25">
      <c r="A367" s="267">
        <f t="shared" si="16"/>
        <v>45641</v>
      </c>
      <c r="B367" s="208">
        <f t="shared" si="17"/>
        <v>45641</v>
      </c>
      <c r="C367" s="208"/>
      <c r="D367" s="209">
        <v>45641</v>
      </c>
      <c r="E367" s="315"/>
      <c r="F367" s="211"/>
      <c r="G367" s="274"/>
      <c r="H367" s="274"/>
      <c r="I367" s="274"/>
      <c r="J367" s="274"/>
      <c r="K367" s="274"/>
      <c r="L367" s="274"/>
      <c r="M367" s="274"/>
      <c r="N367" s="274"/>
      <c r="O367" s="274"/>
      <c r="P367" s="274"/>
      <c r="Q367" s="274"/>
      <c r="R367" s="274"/>
      <c r="S367" s="275"/>
    </row>
    <row r="368" spans="1:19" x14ac:dyDescent="0.25">
      <c r="A368" s="271">
        <f t="shared" si="16"/>
        <v>45642</v>
      </c>
      <c r="B368" s="205">
        <f t="shared" si="17"/>
        <v>45642</v>
      </c>
      <c r="C368" s="205"/>
      <c r="D368" s="223">
        <v>45642</v>
      </c>
      <c r="E368" s="222">
        <v>51</v>
      </c>
      <c r="F368" s="207"/>
      <c r="G368" s="213"/>
      <c r="H368" s="213"/>
      <c r="I368" s="213"/>
      <c r="J368" s="213"/>
      <c r="K368" s="213"/>
      <c r="L368" s="213"/>
      <c r="M368" s="213"/>
      <c r="N368" s="213"/>
      <c r="O368" s="213"/>
      <c r="P368" s="213"/>
      <c r="Q368" s="213"/>
      <c r="R368" s="213"/>
      <c r="S368" s="270"/>
    </row>
    <row r="369" spans="1:19" x14ac:dyDescent="0.25">
      <c r="A369" s="271">
        <f t="shared" si="16"/>
        <v>45643</v>
      </c>
      <c r="B369" s="205">
        <f t="shared" si="17"/>
        <v>45643</v>
      </c>
      <c r="C369" s="205"/>
      <c r="D369" s="223">
        <v>45643</v>
      </c>
      <c r="E369" s="221"/>
      <c r="F369" s="207"/>
      <c r="G369" s="207"/>
      <c r="H369" s="207"/>
      <c r="I369" s="207"/>
      <c r="J369" s="207"/>
      <c r="K369" s="207"/>
      <c r="L369" s="207"/>
      <c r="M369" s="207"/>
      <c r="N369" s="207"/>
      <c r="O369" s="207"/>
      <c r="P369" s="207"/>
      <c r="Q369" s="207"/>
      <c r="R369" s="207"/>
      <c r="S369" s="272"/>
    </row>
    <row r="370" spans="1:19" x14ac:dyDescent="0.25">
      <c r="A370" s="271">
        <f t="shared" si="16"/>
        <v>45644</v>
      </c>
      <c r="B370" s="205">
        <f t="shared" si="17"/>
        <v>45644</v>
      </c>
      <c r="C370" s="205"/>
      <c r="D370" s="223">
        <v>45644</v>
      </c>
      <c r="E370" s="222"/>
      <c r="F370" s="207"/>
      <c r="G370" s="207"/>
      <c r="H370" s="207"/>
      <c r="I370" s="207"/>
      <c r="J370" s="207"/>
      <c r="K370" s="207"/>
      <c r="L370" s="207"/>
      <c r="M370" s="207"/>
      <c r="N370" s="207"/>
      <c r="O370" s="207"/>
      <c r="P370" s="207"/>
      <c r="Q370" s="207"/>
      <c r="R370" s="207"/>
      <c r="S370" s="272"/>
    </row>
    <row r="371" spans="1:19" x14ac:dyDescent="0.25">
      <c r="A371" s="271">
        <f t="shared" si="16"/>
        <v>45645</v>
      </c>
      <c r="B371" s="205">
        <f t="shared" si="17"/>
        <v>45645</v>
      </c>
      <c r="C371" s="205"/>
      <c r="D371" s="223">
        <v>45645</v>
      </c>
      <c r="E371" s="222"/>
      <c r="F371" s="207"/>
      <c r="G371" s="207"/>
      <c r="H371" s="207"/>
      <c r="I371" s="207"/>
      <c r="J371" s="207"/>
      <c r="K371" s="207"/>
      <c r="L371" s="207"/>
      <c r="M371" s="207"/>
      <c r="N371" s="207"/>
      <c r="O371" s="207"/>
      <c r="P371" s="207"/>
      <c r="Q371" s="207"/>
      <c r="R371" s="207"/>
      <c r="S371" s="272"/>
    </row>
    <row r="372" spans="1:19" x14ac:dyDescent="0.25">
      <c r="A372" s="271">
        <f t="shared" si="16"/>
        <v>45646</v>
      </c>
      <c r="B372" s="205">
        <f t="shared" si="17"/>
        <v>45646</v>
      </c>
      <c r="C372" s="205"/>
      <c r="D372" s="223">
        <v>45646</v>
      </c>
      <c r="E372" s="222"/>
      <c r="F372" s="207"/>
      <c r="G372" s="207"/>
      <c r="H372" s="207"/>
      <c r="I372" s="207"/>
      <c r="J372" s="207"/>
      <c r="K372" s="207"/>
      <c r="L372" s="207"/>
      <c r="M372" s="207"/>
      <c r="N372" s="207"/>
      <c r="O372" s="207"/>
      <c r="P372" s="207"/>
      <c r="Q372" s="207"/>
      <c r="R372" s="207"/>
      <c r="S372" s="272"/>
    </row>
    <row r="373" spans="1:19" x14ac:dyDescent="0.25">
      <c r="A373" s="271">
        <f t="shared" si="16"/>
        <v>45647</v>
      </c>
      <c r="B373" s="205">
        <f t="shared" si="17"/>
        <v>45647</v>
      </c>
      <c r="C373" s="205"/>
      <c r="D373" s="223">
        <v>45647</v>
      </c>
      <c r="E373" s="222"/>
      <c r="F373" s="207" t="s">
        <v>101</v>
      </c>
      <c r="G373" s="207"/>
      <c r="H373" s="207"/>
      <c r="I373" s="207"/>
      <c r="J373" s="207"/>
      <c r="K373" s="207"/>
      <c r="L373" s="207"/>
      <c r="M373" s="207"/>
      <c r="N373" s="207"/>
      <c r="O373" s="207"/>
      <c r="P373" s="207"/>
      <c r="Q373" s="207"/>
      <c r="R373" s="207"/>
      <c r="S373" s="272"/>
    </row>
    <row r="374" spans="1:19" x14ac:dyDescent="0.25">
      <c r="A374" s="267">
        <f t="shared" si="16"/>
        <v>45648</v>
      </c>
      <c r="B374" s="208">
        <f t="shared" si="17"/>
        <v>45648</v>
      </c>
      <c r="C374" s="208"/>
      <c r="D374" s="209">
        <v>45648</v>
      </c>
      <c r="E374" s="315"/>
      <c r="F374" s="211"/>
      <c r="G374" s="211"/>
      <c r="H374" s="211"/>
      <c r="I374" s="211"/>
      <c r="J374" s="211"/>
      <c r="K374" s="211"/>
      <c r="L374" s="211"/>
      <c r="M374" s="211"/>
      <c r="N374" s="211"/>
      <c r="O374" s="211"/>
      <c r="P374" s="211"/>
      <c r="Q374" s="211"/>
      <c r="R374" s="211"/>
      <c r="S374" s="284"/>
    </row>
    <row r="375" spans="1:19" x14ac:dyDescent="0.25">
      <c r="A375" s="271">
        <f t="shared" si="16"/>
        <v>45649</v>
      </c>
      <c r="B375" s="205">
        <f t="shared" si="17"/>
        <v>45649</v>
      </c>
      <c r="C375" s="205"/>
      <c r="D375" s="223">
        <v>45649</v>
      </c>
      <c r="E375" s="222">
        <v>52</v>
      </c>
      <c r="F375" s="207"/>
      <c r="G375" s="207"/>
      <c r="H375" s="207"/>
      <c r="I375" s="207"/>
      <c r="J375" s="207"/>
      <c r="K375" s="207"/>
      <c r="L375" s="207"/>
      <c r="M375" s="207"/>
      <c r="N375" s="207"/>
      <c r="O375" s="207"/>
      <c r="P375" s="207"/>
      <c r="Q375" s="207"/>
      <c r="R375" s="207"/>
      <c r="S375" s="272"/>
    </row>
    <row r="376" spans="1:19" x14ac:dyDescent="0.25">
      <c r="A376" s="271">
        <f t="shared" si="16"/>
        <v>45650</v>
      </c>
      <c r="B376" s="205">
        <f t="shared" si="17"/>
        <v>45650</v>
      </c>
      <c r="C376" s="205"/>
      <c r="D376" s="223">
        <v>45650</v>
      </c>
      <c r="E376" s="221"/>
      <c r="F376" s="207" t="s">
        <v>102</v>
      </c>
      <c r="G376" s="207"/>
      <c r="H376" s="207"/>
      <c r="I376" s="207"/>
      <c r="J376" s="207"/>
      <c r="K376" s="207"/>
      <c r="L376" s="207"/>
      <c r="M376" s="207"/>
      <c r="N376" s="207"/>
      <c r="O376" s="207"/>
      <c r="P376" s="207"/>
      <c r="Q376" s="207"/>
      <c r="R376" s="207"/>
      <c r="S376" s="272"/>
    </row>
    <row r="377" spans="1:19" x14ac:dyDescent="0.25">
      <c r="A377" s="305">
        <f t="shared" si="16"/>
        <v>45651</v>
      </c>
      <c r="B377" s="306">
        <f t="shared" si="17"/>
        <v>45651</v>
      </c>
      <c r="C377" s="306"/>
      <c r="D377" s="307">
        <v>45651</v>
      </c>
      <c r="E377" s="308"/>
      <c r="F377" s="340" t="s">
        <v>103</v>
      </c>
      <c r="G377" s="340"/>
      <c r="H377" s="340"/>
      <c r="I377" s="340"/>
      <c r="J377" s="340"/>
      <c r="K377" s="340"/>
      <c r="L377" s="340"/>
      <c r="M377" s="340"/>
      <c r="N377" s="340"/>
      <c r="O377" s="340"/>
      <c r="P377" s="340"/>
      <c r="Q377" s="340"/>
      <c r="R377" s="340"/>
      <c r="S377" s="341"/>
    </row>
    <row r="378" spans="1:19" x14ac:dyDescent="0.25">
      <c r="A378" s="309">
        <f t="shared" si="16"/>
        <v>45652</v>
      </c>
      <c r="B378" s="310">
        <f t="shared" si="17"/>
        <v>45652</v>
      </c>
      <c r="C378" s="310"/>
      <c r="D378" s="311">
        <v>45652</v>
      </c>
      <c r="E378" s="312"/>
      <c r="F378" s="313" t="s">
        <v>104</v>
      </c>
      <c r="G378" s="313"/>
      <c r="H378" s="313"/>
      <c r="I378" s="313"/>
      <c r="J378" s="313"/>
      <c r="K378" s="313"/>
      <c r="L378" s="313"/>
      <c r="M378" s="313"/>
      <c r="N378" s="313"/>
      <c r="O378" s="313"/>
      <c r="P378" s="313"/>
      <c r="Q378" s="313"/>
      <c r="R378" s="313"/>
      <c r="S378" s="314"/>
    </row>
    <row r="379" spans="1:19" x14ac:dyDescent="0.25">
      <c r="A379" s="271">
        <f t="shared" si="16"/>
        <v>45653</v>
      </c>
      <c r="B379" s="205">
        <f t="shared" si="17"/>
        <v>45653</v>
      </c>
      <c r="C379" s="205"/>
      <c r="D379" s="223">
        <v>45653</v>
      </c>
      <c r="E379" s="222"/>
      <c r="F379" s="207"/>
      <c r="G379" s="207"/>
      <c r="H379" s="207"/>
      <c r="I379" s="207"/>
      <c r="J379" s="207"/>
      <c r="K379" s="207"/>
      <c r="L379" s="207"/>
      <c r="M379" s="207"/>
      <c r="N379" s="207"/>
      <c r="O379" s="207"/>
      <c r="P379" s="207"/>
      <c r="Q379" s="207"/>
      <c r="R379" s="207"/>
      <c r="S379" s="272"/>
    </row>
    <row r="380" spans="1:19" x14ac:dyDescent="0.25">
      <c r="A380" s="271">
        <f t="shared" si="16"/>
        <v>45654</v>
      </c>
      <c r="B380" s="205">
        <f t="shared" si="17"/>
        <v>45654</v>
      </c>
      <c r="C380" s="205"/>
      <c r="D380" s="223">
        <v>45654</v>
      </c>
      <c r="E380" s="222"/>
      <c r="F380" s="207"/>
      <c r="G380" s="207"/>
      <c r="H380" s="207"/>
      <c r="I380" s="207"/>
      <c r="J380" s="207"/>
      <c r="K380" s="207"/>
      <c r="L380" s="207"/>
      <c r="M380" s="207"/>
      <c r="N380" s="207"/>
      <c r="O380" s="207"/>
      <c r="P380" s="207"/>
      <c r="Q380" s="207"/>
      <c r="R380" s="207"/>
      <c r="S380" s="272"/>
    </row>
    <row r="381" spans="1:19" x14ac:dyDescent="0.25">
      <c r="A381" s="267">
        <f t="shared" si="16"/>
        <v>45655</v>
      </c>
      <c r="B381" s="208">
        <f t="shared" si="17"/>
        <v>45655</v>
      </c>
      <c r="C381" s="208"/>
      <c r="D381" s="209">
        <v>45655</v>
      </c>
      <c r="E381" s="315"/>
      <c r="F381" s="211"/>
      <c r="G381" s="211"/>
      <c r="H381" s="211"/>
      <c r="I381" s="211"/>
      <c r="J381" s="211"/>
      <c r="K381" s="211"/>
      <c r="L381" s="211"/>
      <c r="M381" s="211"/>
      <c r="N381" s="211"/>
      <c r="O381" s="211"/>
      <c r="P381" s="211"/>
      <c r="Q381" s="211"/>
      <c r="R381" s="211"/>
      <c r="S381" s="284"/>
    </row>
    <row r="382" spans="1:19" x14ac:dyDescent="0.25">
      <c r="A382" s="271">
        <f t="shared" si="16"/>
        <v>45656</v>
      </c>
      <c r="B382" s="205">
        <f t="shared" si="17"/>
        <v>45656</v>
      </c>
      <c r="C382" s="205"/>
      <c r="D382" s="223">
        <v>45656</v>
      </c>
      <c r="E382" s="222">
        <v>1</v>
      </c>
      <c r="F382" s="207"/>
      <c r="G382" s="207"/>
      <c r="H382" s="207"/>
      <c r="I382" s="207"/>
      <c r="J382" s="207"/>
      <c r="K382" s="207"/>
      <c r="L382" s="207"/>
      <c r="M382" s="207"/>
      <c r="N382" s="207"/>
      <c r="O382" s="207"/>
      <c r="P382" s="207"/>
      <c r="Q382" s="207"/>
      <c r="R382" s="207"/>
      <c r="S382" s="272"/>
    </row>
    <row r="383" spans="1:19" x14ac:dyDescent="0.25">
      <c r="A383" s="271">
        <f t="shared" si="16"/>
        <v>45657</v>
      </c>
      <c r="B383" s="205">
        <f t="shared" si="17"/>
        <v>45657</v>
      </c>
      <c r="C383" s="205"/>
      <c r="D383" s="223">
        <v>45657</v>
      </c>
      <c r="E383" s="222"/>
      <c r="F383" s="207" t="s">
        <v>172</v>
      </c>
      <c r="G383" s="207"/>
      <c r="H383" s="207"/>
      <c r="I383" s="207"/>
      <c r="J383" s="207"/>
      <c r="K383" s="207"/>
      <c r="L383" s="207"/>
      <c r="M383" s="207"/>
      <c r="N383" s="207"/>
      <c r="O383" s="207"/>
      <c r="P383" s="207"/>
      <c r="Q383" s="207"/>
      <c r="R383" s="207"/>
      <c r="S383" s="272"/>
    </row>
    <row r="384" spans="1:19" ht="21" x14ac:dyDescent="0.35">
      <c r="A384" s="316"/>
      <c r="B384" s="258"/>
      <c r="C384" s="258"/>
      <c r="D384" s="259"/>
      <c r="E384" s="199"/>
      <c r="F384" s="200" t="s">
        <v>186</v>
      </c>
      <c r="G384" s="200"/>
      <c r="H384" s="200"/>
      <c r="I384" s="200"/>
      <c r="J384" s="200"/>
      <c r="K384" s="200"/>
      <c r="L384" s="200"/>
      <c r="M384" s="200"/>
      <c r="N384" s="200"/>
      <c r="O384" s="200"/>
      <c r="P384" s="200"/>
      <c r="Q384" s="200"/>
      <c r="R384" s="200"/>
      <c r="S384" s="317"/>
    </row>
  </sheetData>
  <sheetProtection algorithmName="SHA-512" hashValue="6XzEcAsAu1eU9PI1kKQqjACNJ5C1Cj/1/DBY9HaaprV/Lef0f6VQ54WutAH894CF8zAEdYKB6v8YCTujSM9adg==" saltValue="C/Wml/KMYAJ6/c/UzCADDw==" spinCount="100000" sheet="1" formatCells="0" formatColumns="0" formatRows="0" insertHyperlinks="0"/>
  <conditionalFormatting sqref="C6:C384">
    <cfRule type="expression" dxfId="0" priority="1" stopIfTrue="1">
      <formula>D6=TODAY()</formula>
    </cfRule>
  </conditionalFormatting>
  <hyperlinks>
    <hyperlink ref="H2" location="Kalender_alt!E6" display="Jan" xr:uid="{9D9A5F85-256C-4601-AAEA-77F697394697}"/>
    <hyperlink ref="I2" location="Kalender_alt!E39" display="Feb" xr:uid="{56DAB822-1A92-4ADE-9F55-52C07D3E5E09}"/>
    <hyperlink ref="J2" location="Kalender_alt!E68" display="Mrz" xr:uid="{6B087A83-9583-4FF1-AC7E-A84C530C81AF}"/>
    <hyperlink ref="K2" location="Kalender_alt!E101" display="Apr" xr:uid="{270BA6E7-3119-4FDC-8B1B-0D49526F43E8}"/>
    <hyperlink ref="L2" location="Kalender_alt!E132" display="Mai" xr:uid="{DF938655-FAED-4C59-AA87-7550A0F14DE4}"/>
    <hyperlink ref="M2" location="Kalender_alt!E164" display="Jun" xr:uid="{81A67229-36E3-456B-912E-73032538116E}"/>
    <hyperlink ref="N2" location="Kalender_alt!E195" display="Jul" xr:uid="{897CB6FC-4634-465D-B547-AD9DB22379CD}"/>
    <hyperlink ref="O2" location="Kalender_alt!E227" display="Aug" xr:uid="{90E98E51-30D9-4A93-87D1-CBDE4BF68382}"/>
    <hyperlink ref="P2" location="Kalender_alt!E259" display="Sep" xr:uid="{FE13919B-ABA3-4ECB-94C0-AEADF2845D60}"/>
    <hyperlink ref="Q2" location="Kalender_alt!E290" display="Okt" xr:uid="{C5B10C30-79FC-4DFC-9DB3-AD986B6AE1FD}"/>
    <hyperlink ref="R2" location="Kalender_alt!E322" display="Nov" xr:uid="{58FB68C7-FE49-47BC-B7C6-7F91A3C766F7}"/>
    <hyperlink ref="S2" location="Kalender_alt!E353" display="Dez" xr:uid="{6882E123-347D-4DA9-ADC1-7FE9CEEC34B8}"/>
    <hyperlink ref="F1" location="Zentrale!A1" display="Zentrale" xr:uid="{FF576EF8-456D-40C0-8151-3E7E29D0920A}"/>
  </hyperlinks>
  <printOptions horizontalCentered="1" gridLines="1"/>
  <pageMargins left="0.39370078740157483" right="0.39370078740157483" top="0.59055118110236227" bottom="0.59055118110236227" header="0.31496062992125984" footer="0.31496062992125984"/>
  <pageSetup paperSize="9" scale="90" orientation="landscape" r:id="rId1"/>
  <headerFooter>
    <oddHeader>&amp;CSeite &amp;P/&amp;N&amp;R&amp;D</oddHeader>
    <oddFooter>&amp;R© Auvista Verlag München - Spezialist für Microsoft Excel</oddFooter>
  </headerFooter>
  <rowBreaks count="11" manualBreakCount="11">
    <brk id="37" max="16383" man="1"/>
    <brk id="67" max="16383" man="1"/>
    <brk id="99" max="16383" man="1"/>
    <brk id="130" max="16383" man="1"/>
    <brk id="162" max="16383" man="1"/>
    <brk id="193" max="16383" man="1"/>
    <brk id="225" max="16383" man="1"/>
    <brk id="257" max="16383" man="1"/>
    <brk id="288" max="16383" man="1"/>
    <brk id="320" max="16383" man="1"/>
    <brk id="351" max="16383" man="1"/>
  </row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296E-5AEF-4766-92AB-7CF64605CCDD}">
  <dimension ref="A1:O86"/>
  <sheetViews>
    <sheetView showRowColHeaders="0" workbookViewId="0">
      <pane ySplit="8" topLeftCell="A9" activePane="bottomLeft" state="frozenSplit"/>
      <selection pane="bottomLeft" activeCell="D10" sqref="D10"/>
    </sheetView>
  </sheetViews>
  <sheetFormatPr baseColWidth="10" defaultRowHeight="14.25" x14ac:dyDescent="0.2"/>
  <cols>
    <col min="1" max="1" width="2.625" customWidth="1"/>
    <col min="2" max="4" width="25.625" customWidth="1"/>
    <col min="5" max="5" width="2.625" customWidth="1"/>
  </cols>
  <sheetData>
    <row r="1" spans="1:15" ht="24.95" customHeight="1" x14ac:dyDescent="0.2">
      <c r="A1" s="20" t="s">
        <v>218</v>
      </c>
      <c r="B1" s="22" t="s">
        <v>223</v>
      </c>
      <c r="C1" s="148" t="s">
        <v>162</v>
      </c>
      <c r="D1" s="149" t="s">
        <v>163</v>
      </c>
      <c r="E1" s="2"/>
    </row>
    <row r="2" spans="1:15" ht="15.75" x14ac:dyDescent="0.25">
      <c r="A2" s="16"/>
      <c r="B2" s="4"/>
      <c r="C2" s="4"/>
      <c r="D2" s="4"/>
      <c r="E2" s="3"/>
      <c r="F2" s="370" t="s">
        <v>217</v>
      </c>
      <c r="G2" s="361"/>
      <c r="H2" s="362"/>
      <c r="I2" s="362"/>
      <c r="J2" s="363"/>
      <c r="K2" s="363"/>
      <c r="L2" s="363"/>
      <c r="M2" s="363"/>
      <c r="N2" s="364"/>
      <c r="O2" s="371"/>
    </row>
    <row r="3" spans="1:15" ht="15.75" x14ac:dyDescent="0.25">
      <c r="A3" s="16"/>
      <c r="B3" s="5" t="s">
        <v>59</v>
      </c>
      <c r="C3" s="5" t="s">
        <v>126</v>
      </c>
      <c r="D3" s="6"/>
      <c r="E3" s="3"/>
      <c r="F3" s="372" t="s">
        <v>216</v>
      </c>
      <c r="G3" s="365"/>
      <c r="H3" s="366"/>
      <c r="I3" s="367"/>
      <c r="J3" s="368"/>
      <c r="K3" s="368"/>
      <c r="L3" s="368"/>
      <c r="M3" s="368"/>
      <c r="N3" s="369"/>
      <c r="O3" s="373"/>
    </row>
    <row r="4" spans="1:15" ht="2.1" customHeight="1" x14ac:dyDescent="0.2">
      <c r="A4" s="16"/>
      <c r="B4" s="4"/>
      <c r="C4" s="4"/>
      <c r="D4" s="4"/>
      <c r="E4" s="3"/>
    </row>
    <row r="5" spans="1:15" x14ac:dyDescent="0.2">
      <c r="A5" s="16"/>
      <c r="B5" s="146" t="s">
        <v>156</v>
      </c>
      <c r="C5" s="145" t="s">
        <v>2</v>
      </c>
      <c r="D5" s="4"/>
      <c r="E5" s="3"/>
    </row>
    <row r="6" spans="1:15" ht="2.1" customHeight="1" x14ac:dyDescent="0.2">
      <c r="A6" s="16"/>
      <c r="B6" s="4"/>
      <c r="C6" s="4"/>
      <c r="D6" s="4"/>
      <c r="E6" s="3"/>
    </row>
    <row r="7" spans="1:15" x14ac:dyDescent="0.2">
      <c r="A7" s="16"/>
      <c r="B7" s="5" t="s">
        <v>1</v>
      </c>
      <c r="C7" s="5" t="s">
        <v>3</v>
      </c>
      <c r="D7" s="4"/>
      <c r="E7" s="3"/>
    </row>
    <row r="8" spans="1:15" ht="29.1" customHeight="1" x14ac:dyDescent="0.2">
      <c r="A8" s="19"/>
      <c r="B8" s="119" t="s">
        <v>129</v>
      </c>
      <c r="C8" s="120" t="s">
        <v>107</v>
      </c>
      <c r="D8" s="121" t="s">
        <v>106</v>
      </c>
      <c r="E8" s="3"/>
    </row>
    <row r="9" spans="1:15" x14ac:dyDescent="0.2">
      <c r="A9" s="20" t="s">
        <v>218</v>
      </c>
      <c r="B9" s="125" t="s">
        <v>131</v>
      </c>
      <c r="C9" s="123" t="str">
        <f>IF(B9="",1,B9)</f>
        <v>Beispiel</v>
      </c>
      <c r="D9" s="124" t="s">
        <v>132</v>
      </c>
      <c r="E9" s="3"/>
    </row>
    <row r="10" spans="1:15" x14ac:dyDescent="0.2">
      <c r="A10" s="17"/>
      <c r="B10" s="24" t="s">
        <v>158</v>
      </c>
      <c r="C10" s="147" t="str">
        <f>IF(B10="",2,B10)</f>
        <v>Akustiker</v>
      </c>
      <c r="D10" s="23"/>
      <c r="E10" s="3"/>
      <c r="I10" s="24"/>
    </row>
    <row r="11" spans="1:15" x14ac:dyDescent="0.2">
      <c r="A11" s="17"/>
      <c r="B11" s="24" t="s">
        <v>21</v>
      </c>
      <c r="C11" s="147" t="str">
        <f>IF(B11="",3,B11)</f>
        <v>Augenarzt</v>
      </c>
      <c r="D11" s="23" t="s">
        <v>160</v>
      </c>
      <c r="E11" s="3"/>
      <c r="I11" s="25"/>
    </row>
    <row r="12" spans="1:15" x14ac:dyDescent="0.2">
      <c r="A12" s="17"/>
      <c r="B12" s="24" t="s">
        <v>112</v>
      </c>
      <c r="C12" s="147" t="str">
        <f>IF(B12="",4,B12)</f>
        <v>Beihilfe</v>
      </c>
      <c r="D12" s="23"/>
      <c r="E12" s="3"/>
      <c r="I12" s="24"/>
    </row>
    <row r="13" spans="1:15" x14ac:dyDescent="0.2">
      <c r="A13" s="21"/>
      <c r="B13" s="24" t="s">
        <v>119</v>
      </c>
      <c r="C13" s="147" t="str">
        <f>IF(B13="",5,B13)</f>
        <v>Bestattungsunternehmen</v>
      </c>
      <c r="D13" s="23"/>
      <c r="E13" s="3"/>
      <c r="I13" s="24"/>
    </row>
    <row r="14" spans="1:15" x14ac:dyDescent="0.2">
      <c r="A14" s="17"/>
      <c r="B14" s="24" t="s">
        <v>117</v>
      </c>
      <c r="C14" s="147" t="str">
        <f>IF(B14="",6,B14)</f>
        <v>Betreuungsvollmacht</v>
      </c>
      <c r="D14" s="23"/>
      <c r="E14" s="3"/>
      <c r="I14" s="24"/>
    </row>
    <row r="15" spans="1:15" x14ac:dyDescent="0.2">
      <c r="A15" s="17"/>
      <c r="B15" s="24" t="s">
        <v>153</v>
      </c>
      <c r="C15" s="147" t="str">
        <f>IF(B15="",7,B15)</f>
        <v>Dialyse</v>
      </c>
      <c r="D15" s="23"/>
      <c r="E15" s="3"/>
      <c r="I15" s="24"/>
    </row>
    <row r="16" spans="1:15" x14ac:dyDescent="0.2">
      <c r="A16" s="17"/>
      <c r="B16" s="24" t="s">
        <v>122</v>
      </c>
      <c r="C16" s="147" t="str">
        <f>IF(B16="",8,B16)</f>
        <v>Eigene Familie</v>
      </c>
      <c r="D16" s="23"/>
      <c r="E16" s="3"/>
      <c r="I16" s="24"/>
    </row>
    <row r="17" spans="1:9" x14ac:dyDescent="0.2">
      <c r="A17" s="17"/>
      <c r="B17" s="24" t="s">
        <v>141</v>
      </c>
      <c r="C17" s="147" t="str">
        <f>IF(B17="",9,B17)</f>
        <v>Einkaufshilfe</v>
      </c>
      <c r="D17" s="23" t="s">
        <v>161</v>
      </c>
      <c r="E17" s="3"/>
      <c r="I17" s="24"/>
    </row>
    <row r="18" spans="1:9" x14ac:dyDescent="0.2">
      <c r="A18" s="17"/>
      <c r="B18" s="24" t="s">
        <v>121</v>
      </c>
      <c r="C18" s="147" t="str">
        <f>IF(B18="",10,B18)</f>
        <v>Familie Bruder</v>
      </c>
      <c r="D18" s="23"/>
      <c r="E18" s="3"/>
      <c r="I18" s="24"/>
    </row>
    <row r="19" spans="1:9" x14ac:dyDescent="0.2">
      <c r="A19" s="17"/>
      <c r="B19" s="24" t="s">
        <v>123</v>
      </c>
      <c r="C19" s="147" t="str">
        <f>IF(B19="",11,B19)</f>
        <v>Familie Schwester</v>
      </c>
      <c r="D19" s="23"/>
      <c r="E19" s="3"/>
      <c r="I19" s="24"/>
    </row>
    <row r="20" spans="1:9" x14ac:dyDescent="0.2">
      <c r="A20" s="17"/>
      <c r="B20" s="24" t="s">
        <v>114</v>
      </c>
      <c r="C20" s="147" t="str">
        <f>IF(B20="",12,B20)</f>
        <v>Finanzamt</v>
      </c>
      <c r="D20" s="23"/>
      <c r="E20" s="3"/>
      <c r="I20" s="24"/>
    </row>
    <row r="21" spans="1:9" x14ac:dyDescent="0.2">
      <c r="A21" s="17"/>
      <c r="B21" s="24" t="s">
        <v>125</v>
      </c>
      <c r="C21" s="147" t="str">
        <f>IF(B21="",13,B21)</f>
        <v>Freunde und Bekannte</v>
      </c>
      <c r="D21" s="23"/>
      <c r="E21" s="3"/>
      <c r="I21" s="24"/>
    </row>
    <row r="22" spans="1:9" x14ac:dyDescent="0.2">
      <c r="A22" s="17"/>
      <c r="B22" s="24" t="s">
        <v>108</v>
      </c>
      <c r="C22" s="147" t="str">
        <f>IF(B22="",14,B22)</f>
        <v>Frisör</v>
      </c>
      <c r="D22" s="23"/>
      <c r="E22" s="3"/>
      <c r="I22" s="24"/>
    </row>
    <row r="23" spans="1:9" x14ac:dyDescent="0.2">
      <c r="A23" s="17"/>
      <c r="B23" s="24" t="s">
        <v>109</v>
      </c>
      <c r="C23" s="147" t="str">
        <f>IF(B23="",15,B23)</f>
        <v>Fußpflege</v>
      </c>
      <c r="D23" s="23"/>
      <c r="E23" s="3"/>
      <c r="I23" s="24"/>
    </row>
    <row r="24" spans="1:9" x14ac:dyDescent="0.2">
      <c r="A24" s="17"/>
      <c r="B24" s="24" t="s">
        <v>139</v>
      </c>
      <c r="C24" s="147" t="str">
        <f>IF(B24="",16,B24)</f>
        <v>Hausarzt</v>
      </c>
      <c r="D24" s="23"/>
      <c r="E24" s="3"/>
      <c r="I24" s="24"/>
    </row>
    <row r="25" spans="1:9" x14ac:dyDescent="0.2">
      <c r="A25" s="17"/>
      <c r="B25" s="24" t="s">
        <v>110</v>
      </c>
      <c r="C25" s="147" t="str">
        <f>IF(B25="",17,B25)</f>
        <v>Hausverwaltung</v>
      </c>
      <c r="D25" s="23"/>
      <c r="E25" s="3"/>
      <c r="I25" s="24"/>
    </row>
    <row r="26" spans="1:9" x14ac:dyDescent="0.2">
      <c r="A26" s="17"/>
      <c r="B26" s="24" t="s">
        <v>137</v>
      </c>
      <c r="C26" s="147" t="str">
        <f>IF(B26="",18,B26)</f>
        <v>HNO</v>
      </c>
      <c r="D26" s="23"/>
      <c r="E26" s="3"/>
      <c r="I26" s="24"/>
    </row>
    <row r="27" spans="1:9" x14ac:dyDescent="0.2">
      <c r="A27" s="17"/>
      <c r="B27" s="24" t="s">
        <v>154</v>
      </c>
      <c r="C27" s="147" t="str">
        <f>IF(B27="",19,B27)</f>
        <v>Hotel / Gaststätten</v>
      </c>
      <c r="D27" s="23"/>
      <c r="E27" s="3"/>
      <c r="I27" s="24"/>
    </row>
    <row r="28" spans="1:9" x14ac:dyDescent="0.2">
      <c r="A28" s="17"/>
      <c r="B28" s="24" t="s">
        <v>17</v>
      </c>
      <c r="C28" s="147" t="str">
        <f>IF(B28="",20,B28)</f>
        <v>Krankenhaus</v>
      </c>
      <c r="D28" s="23"/>
      <c r="E28" s="3"/>
      <c r="I28" s="24"/>
    </row>
    <row r="29" spans="1:9" x14ac:dyDescent="0.2">
      <c r="A29" s="17"/>
      <c r="B29" s="24" t="s">
        <v>111</v>
      </c>
      <c r="C29" s="147" t="str">
        <f>IF(B29="",21,B29)</f>
        <v>Krankenkasse</v>
      </c>
      <c r="D29" s="23"/>
      <c r="E29" s="3"/>
      <c r="I29" s="24"/>
    </row>
    <row r="30" spans="1:9" x14ac:dyDescent="0.2">
      <c r="A30" s="17"/>
      <c r="B30" s="24" t="s">
        <v>127</v>
      </c>
      <c r="C30" s="147" t="str">
        <f>IF(B30="",22,B30)</f>
        <v>KVR</v>
      </c>
      <c r="D30" s="23"/>
      <c r="E30" s="3"/>
      <c r="I30" s="24"/>
    </row>
    <row r="31" spans="1:9" x14ac:dyDescent="0.2">
      <c r="A31" s="17"/>
      <c r="B31" s="24" t="s">
        <v>159</v>
      </c>
      <c r="C31" s="147" t="str">
        <f>IF(B31="",23,B31)</f>
        <v>Medizinischer Dienst MDK</v>
      </c>
      <c r="D31" s="23"/>
      <c r="E31" s="3"/>
      <c r="I31" s="24"/>
    </row>
    <row r="32" spans="1:9" x14ac:dyDescent="0.2">
      <c r="A32" s="17"/>
      <c r="B32" s="24" t="s">
        <v>143</v>
      </c>
      <c r="C32" s="147" t="str">
        <f>IF(B32="",24,B32)</f>
        <v>Nachbarn</v>
      </c>
      <c r="D32" s="23"/>
      <c r="E32" s="3"/>
      <c r="I32" s="24"/>
    </row>
    <row r="33" spans="1:9" x14ac:dyDescent="0.2">
      <c r="A33" s="17"/>
      <c r="B33" s="24" t="s">
        <v>134</v>
      </c>
      <c r="C33" s="147" t="str">
        <f>IF(B33="",25,B33)</f>
        <v>Notarzt</v>
      </c>
      <c r="D33" s="23"/>
      <c r="E33" s="3"/>
      <c r="I33" s="24"/>
    </row>
    <row r="34" spans="1:9" x14ac:dyDescent="0.2">
      <c r="A34" s="17"/>
      <c r="B34" s="24" t="s">
        <v>142</v>
      </c>
      <c r="C34" s="147" t="str">
        <f>IF(B34="",26,B34)</f>
        <v>Notrufnummern</v>
      </c>
      <c r="D34" s="23"/>
      <c r="E34" s="3"/>
      <c r="I34" s="24"/>
    </row>
    <row r="35" spans="1:9" x14ac:dyDescent="0.2">
      <c r="A35" s="17"/>
      <c r="B35" s="24" t="s">
        <v>144</v>
      </c>
      <c r="C35" s="147" t="str">
        <f>IF(B35="",27,B35)</f>
        <v>Optiker</v>
      </c>
      <c r="D35" s="23"/>
      <c r="E35" s="3"/>
      <c r="I35" s="24"/>
    </row>
    <row r="36" spans="1:9" x14ac:dyDescent="0.2">
      <c r="A36" s="17"/>
      <c r="B36" s="24" t="s">
        <v>140</v>
      </c>
      <c r="C36" s="147" t="str">
        <f>IF(B36="",28,B36)</f>
        <v>Orthopäde</v>
      </c>
      <c r="D36" s="23"/>
      <c r="E36" s="3"/>
      <c r="I36" s="24"/>
    </row>
    <row r="37" spans="1:9" x14ac:dyDescent="0.2">
      <c r="A37" s="17"/>
      <c r="B37" s="24" t="s">
        <v>118</v>
      </c>
      <c r="C37" s="147" t="str">
        <f>IF(B37="",29,B37)</f>
        <v>Patientenverfügung</v>
      </c>
      <c r="D37" s="23"/>
      <c r="E37" s="3"/>
      <c r="I37" s="24"/>
    </row>
    <row r="38" spans="1:9" x14ac:dyDescent="0.2">
      <c r="A38" s="17"/>
      <c r="B38" s="24" t="s">
        <v>116</v>
      </c>
      <c r="C38" s="147" t="str">
        <f>IF(B38="",30,B38)</f>
        <v>Pflegeberatung</v>
      </c>
      <c r="D38" s="23"/>
      <c r="E38" s="3"/>
      <c r="I38" s="24"/>
    </row>
    <row r="39" spans="1:9" x14ac:dyDescent="0.2">
      <c r="A39" s="17"/>
      <c r="B39" s="24" t="s">
        <v>22</v>
      </c>
      <c r="C39" s="147" t="str">
        <f>IF(B39="",31,B39)</f>
        <v>Pflegedienst</v>
      </c>
      <c r="D39" s="23"/>
      <c r="E39" s="3"/>
    </row>
    <row r="40" spans="1:9" x14ac:dyDescent="0.2">
      <c r="A40" s="17"/>
      <c r="B40" s="24" t="s">
        <v>120</v>
      </c>
      <c r="C40" s="147" t="str">
        <f>IF(B40="",32,B40)</f>
        <v>Rentenkasse</v>
      </c>
      <c r="D40" s="23"/>
      <c r="E40" s="3"/>
    </row>
    <row r="41" spans="1:9" x14ac:dyDescent="0.2">
      <c r="A41" s="17"/>
      <c r="B41" s="24" t="s">
        <v>135</v>
      </c>
      <c r="C41" s="147" t="str">
        <f>IF(B41="",33,B41)</f>
        <v>Sanitätsfachgeschäft</v>
      </c>
      <c r="D41" s="23"/>
      <c r="E41" s="3"/>
    </row>
    <row r="42" spans="1:9" x14ac:dyDescent="0.2">
      <c r="A42" s="17"/>
      <c r="B42" s="24" t="s">
        <v>136</v>
      </c>
      <c r="C42" s="147" t="str">
        <f>IF(B42="",34,B42)</f>
        <v>Sanitätstransport</v>
      </c>
      <c r="D42" s="23"/>
      <c r="E42" s="3"/>
    </row>
    <row r="43" spans="1:9" x14ac:dyDescent="0.2">
      <c r="A43" s="17"/>
      <c r="B43" s="24" t="s">
        <v>113</v>
      </c>
      <c r="C43" s="147" t="str">
        <f>IF(B43="",35,B43)</f>
        <v>Sparkasse</v>
      </c>
      <c r="D43" s="23"/>
      <c r="E43" s="3"/>
    </row>
    <row r="44" spans="1:9" x14ac:dyDescent="0.2">
      <c r="A44" s="17"/>
      <c r="B44" s="24" t="s">
        <v>128</v>
      </c>
      <c r="C44" s="147" t="str">
        <f>IF(B44="",36,B44)</f>
        <v>Stadtverwaltung</v>
      </c>
      <c r="D44" s="23"/>
      <c r="E44" s="3"/>
    </row>
    <row r="45" spans="1:9" x14ac:dyDescent="0.2">
      <c r="A45" s="17"/>
      <c r="B45" s="24" t="s">
        <v>133</v>
      </c>
      <c r="C45" s="147" t="str">
        <f>IF(B45="",37,B45)</f>
        <v>Taxi</v>
      </c>
      <c r="D45" s="23"/>
      <c r="E45" s="3"/>
    </row>
    <row r="46" spans="1:9" x14ac:dyDescent="0.2">
      <c r="A46" s="17"/>
      <c r="B46" s="24" t="s">
        <v>155</v>
      </c>
      <c r="C46" s="147" t="str">
        <f>IF(B46="",38,B46)</f>
        <v>Vereine</v>
      </c>
      <c r="D46" s="23"/>
      <c r="E46" s="3"/>
    </row>
    <row r="47" spans="1:9" x14ac:dyDescent="0.2">
      <c r="A47" s="17"/>
      <c r="B47" s="24" t="s">
        <v>115</v>
      </c>
      <c r="C47" s="147" t="str">
        <f>IF(B47="",39,B47)</f>
        <v>Verkehrsverbund</v>
      </c>
      <c r="D47" s="23"/>
      <c r="E47" s="3"/>
    </row>
    <row r="48" spans="1:9" x14ac:dyDescent="0.2">
      <c r="A48" s="17"/>
      <c r="B48" s="24" t="s">
        <v>124</v>
      </c>
      <c r="C48" s="147" t="str">
        <f>IF(B48="",40,B48)</f>
        <v>Weitere Angehörige</v>
      </c>
      <c r="D48" s="23"/>
      <c r="E48" s="3"/>
    </row>
    <row r="49" spans="1:5" x14ac:dyDescent="0.2">
      <c r="A49" s="17"/>
      <c r="B49" s="24" t="s">
        <v>138</v>
      </c>
      <c r="C49" s="147" t="str">
        <f>IF(B49="",41,B49)</f>
        <v>Zahnarzt</v>
      </c>
      <c r="D49" s="23"/>
      <c r="E49" s="3"/>
    </row>
    <row r="50" spans="1:5" x14ac:dyDescent="0.2">
      <c r="A50" s="17"/>
      <c r="B50" s="24"/>
      <c r="C50" s="147">
        <f>IF(B50="",42,B50)</f>
        <v>42</v>
      </c>
      <c r="D50" s="23"/>
      <c r="E50" s="3"/>
    </row>
    <row r="51" spans="1:5" x14ac:dyDescent="0.2">
      <c r="A51" s="17"/>
      <c r="B51" s="24"/>
      <c r="C51" s="147">
        <f>IF(B51="",43,B51)</f>
        <v>43</v>
      </c>
      <c r="D51" s="23"/>
      <c r="E51" s="3"/>
    </row>
    <row r="52" spans="1:5" x14ac:dyDescent="0.2">
      <c r="A52" s="17"/>
      <c r="B52" s="24"/>
      <c r="C52" s="147">
        <f>IF(B52="",44,B52)</f>
        <v>44</v>
      </c>
      <c r="D52" s="23"/>
      <c r="E52" s="3"/>
    </row>
    <row r="53" spans="1:5" x14ac:dyDescent="0.2">
      <c r="A53" s="17"/>
      <c r="B53" s="24"/>
      <c r="C53" s="147">
        <f>IF(B53="",45,B53)</f>
        <v>45</v>
      </c>
      <c r="D53" s="23"/>
      <c r="E53" s="3"/>
    </row>
    <row r="54" spans="1:5" hidden="1" x14ac:dyDescent="0.2">
      <c r="A54" s="17"/>
      <c r="B54" s="24"/>
      <c r="C54" s="5">
        <f>IF(B54="",46,B54)</f>
        <v>46</v>
      </c>
      <c r="D54" s="23"/>
      <c r="E54" s="3"/>
    </row>
    <row r="55" spans="1:5" hidden="1" x14ac:dyDescent="0.2">
      <c r="A55" s="17"/>
      <c r="B55" s="24"/>
      <c r="C55" s="5">
        <f>IF(B55="",47,B55)</f>
        <v>47</v>
      </c>
      <c r="D55" s="23"/>
      <c r="E55" s="3"/>
    </row>
    <row r="56" spans="1:5" hidden="1" x14ac:dyDescent="0.2">
      <c r="A56" s="17"/>
      <c r="B56" s="24"/>
      <c r="C56" s="5">
        <f>IF(B56="",48,B56)</f>
        <v>48</v>
      </c>
      <c r="D56" s="23"/>
      <c r="E56" s="3"/>
    </row>
    <row r="57" spans="1:5" hidden="1" x14ac:dyDescent="0.2">
      <c r="A57" s="18"/>
      <c r="B57" s="24"/>
      <c r="C57" s="5">
        <f>IF(B57="",49,B57)</f>
        <v>49</v>
      </c>
      <c r="D57" s="23"/>
      <c r="E57" s="3"/>
    </row>
    <row r="58" spans="1:5" hidden="1" x14ac:dyDescent="0.2">
      <c r="A58" s="18"/>
      <c r="B58" s="24"/>
      <c r="C58" s="5">
        <f>IF(B58="",50,B58)</f>
        <v>50</v>
      </c>
      <c r="D58" s="23"/>
      <c r="E58" s="3"/>
    </row>
    <row r="59" spans="1:5" hidden="1" x14ac:dyDescent="0.2">
      <c r="A59" s="18"/>
      <c r="B59" s="24"/>
      <c r="C59" s="5">
        <f>IF(B59="",51,B59)</f>
        <v>51</v>
      </c>
      <c r="D59" s="23"/>
      <c r="E59" s="3"/>
    </row>
    <row r="60" spans="1:5" hidden="1" x14ac:dyDescent="0.2">
      <c r="A60" s="18"/>
      <c r="B60" s="24"/>
      <c r="C60" s="5">
        <f>IF(B60="",52,B60)</f>
        <v>52</v>
      </c>
      <c r="D60" s="23"/>
      <c r="E60" s="3"/>
    </row>
    <row r="61" spans="1:5" hidden="1" x14ac:dyDescent="0.2">
      <c r="A61" s="18"/>
      <c r="B61" s="24"/>
      <c r="C61" s="5">
        <f>IF(B61="",53,B61)</f>
        <v>53</v>
      </c>
      <c r="D61" s="23"/>
      <c r="E61" s="3"/>
    </row>
    <row r="62" spans="1:5" hidden="1" x14ac:dyDescent="0.2">
      <c r="A62" s="18"/>
      <c r="B62" s="24"/>
      <c r="C62" s="5">
        <f>IF(B62="",54,B62)</f>
        <v>54</v>
      </c>
      <c r="D62" s="23"/>
      <c r="E62" s="3"/>
    </row>
    <row r="63" spans="1:5" hidden="1" x14ac:dyDescent="0.2">
      <c r="A63" s="18"/>
      <c r="B63" s="24"/>
      <c r="C63" s="5">
        <f>IF(B63="",55,B63)</f>
        <v>55</v>
      </c>
      <c r="D63" s="23"/>
      <c r="E63" s="3"/>
    </row>
    <row r="64" spans="1:5" hidden="1" x14ac:dyDescent="0.2">
      <c r="A64" s="18"/>
      <c r="B64" s="24"/>
      <c r="C64" s="5">
        <f>IF(B64="",56,B64)</f>
        <v>56</v>
      </c>
      <c r="D64" s="23"/>
      <c r="E64" s="3"/>
    </row>
    <row r="65" spans="1:15" hidden="1" x14ac:dyDescent="0.2">
      <c r="A65" s="18"/>
      <c r="B65" s="24"/>
      <c r="C65" s="5">
        <f>IF(B65="",57,B65)</f>
        <v>57</v>
      </c>
      <c r="D65" s="23"/>
      <c r="E65" s="3"/>
    </row>
    <row r="66" spans="1:15" hidden="1" x14ac:dyDescent="0.2">
      <c r="A66" s="18"/>
      <c r="B66" s="24"/>
      <c r="C66" s="5">
        <f>IF(B66="",58,B66)</f>
        <v>58</v>
      </c>
      <c r="D66" s="23"/>
      <c r="E66" s="3"/>
    </row>
    <row r="67" spans="1:15" hidden="1" x14ac:dyDescent="0.2">
      <c r="A67" s="18"/>
      <c r="B67" s="24"/>
      <c r="C67" s="5">
        <f>IF(B67="",59,B67)</f>
        <v>59</v>
      </c>
      <c r="D67" s="23"/>
      <c r="E67" s="3"/>
    </row>
    <row r="68" spans="1:15" hidden="1" x14ac:dyDescent="0.2">
      <c r="A68" s="18"/>
      <c r="B68" s="24"/>
      <c r="C68" s="5">
        <f>IF(B68="",60,B68)</f>
        <v>60</v>
      </c>
      <c r="D68" s="23"/>
      <c r="E68" s="3"/>
    </row>
    <row r="69" spans="1:15" ht="15.75" x14ac:dyDescent="0.25">
      <c r="A69" s="18"/>
      <c r="B69" s="144" t="s">
        <v>151</v>
      </c>
      <c r="C69" s="8"/>
      <c r="D69" s="7"/>
      <c r="E69" s="3"/>
      <c r="F69" s="370" t="s">
        <v>217</v>
      </c>
      <c r="G69" s="361"/>
      <c r="H69" s="362"/>
      <c r="I69" s="362"/>
      <c r="J69" s="363"/>
      <c r="K69" s="363"/>
      <c r="L69" s="363"/>
      <c r="M69" s="363"/>
      <c r="N69" s="364"/>
      <c r="O69" s="371"/>
    </row>
    <row r="70" spans="1:15" ht="15.75" x14ac:dyDescent="0.2">
      <c r="A70" s="18"/>
      <c r="B70" s="144" t="s">
        <v>152</v>
      </c>
      <c r="C70" s="8"/>
      <c r="D70" s="7"/>
      <c r="E70" s="3"/>
      <c r="F70" s="372" t="s">
        <v>216</v>
      </c>
      <c r="G70" s="365"/>
      <c r="H70" s="366"/>
      <c r="I70" s="367"/>
      <c r="J70" s="368"/>
      <c r="K70" s="368"/>
      <c r="L70" s="368"/>
      <c r="M70" s="368"/>
      <c r="N70" s="369"/>
      <c r="O70" s="373"/>
    </row>
    <row r="71" spans="1:15" x14ac:dyDescent="0.2">
      <c r="A71" s="18"/>
      <c r="B71" s="1"/>
      <c r="C71" s="8"/>
      <c r="D71" s="7"/>
      <c r="E71" s="3"/>
    </row>
    <row r="72" spans="1:15" x14ac:dyDescent="0.2">
      <c r="A72" s="17"/>
      <c r="B72" s="355" t="s">
        <v>211</v>
      </c>
      <c r="C72" s="8"/>
      <c r="D72" s="9"/>
      <c r="E72" s="3"/>
    </row>
    <row r="73" spans="1:15" x14ac:dyDescent="0.2">
      <c r="A73" s="17"/>
      <c r="B73" s="355" t="s">
        <v>4</v>
      </c>
      <c r="C73" s="8"/>
      <c r="D73" s="10"/>
      <c r="E73" s="3"/>
    </row>
    <row r="74" spans="1:15" x14ac:dyDescent="0.2">
      <c r="A74" s="17"/>
      <c r="B74" s="355" t="s">
        <v>5</v>
      </c>
      <c r="C74" s="4"/>
      <c r="D74" s="10"/>
      <c r="E74" s="3"/>
    </row>
    <row r="75" spans="1:15" x14ac:dyDescent="0.2">
      <c r="A75" s="17"/>
      <c r="B75" s="356" t="s">
        <v>6</v>
      </c>
      <c r="C75" s="4"/>
      <c r="D75" s="4"/>
      <c r="E75" s="3"/>
    </row>
    <row r="76" spans="1:15" x14ac:dyDescent="0.2">
      <c r="A76" s="17"/>
      <c r="B76" s="357" t="s">
        <v>212</v>
      </c>
      <c r="C76" s="95"/>
      <c r="D76" s="4"/>
      <c r="E76" s="3"/>
    </row>
    <row r="77" spans="1:15" x14ac:dyDescent="0.2">
      <c r="A77" s="17"/>
      <c r="B77" s="358" t="s">
        <v>213</v>
      </c>
      <c r="C77" s="5" t="s">
        <v>130</v>
      </c>
      <c r="D77" s="4"/>
      <c r="E77" s="3"/>
    </row>
    <row r="78" spans="1:15" x14ac:dyDescent="0.2">
      <c r="A78" s="17"/>
      <c r="B78" s="359"/>
      <c r="C78" s="4"/>
      <c r="D78" s="4"/>
      <c r="E78" s="3"/>
    </row>
    <row r="79" spans="1:15" x14ac:dyDescent="0.2">
      <c r="A79" s="17"/>
      <c r="B79" s="360" t="s">
        <v>215</v>
      </c>
      <c r="C79" s="4"/>
      <c r="D79" s="4"/>
      <c r="E79" s="3"/>
    </row>
    <row r="80" spans="1:15" x14ac:dyDescent="0.2">
      <c r="A80" s="17"/>
      <c r="B80" s="360" t="s">
        <v>7</v>
      </c>
      <c r="C80" s="4"/>
      <c r="D80" s="4"/>
      <c r="E80" s="3"/>
    </row>
    <row r="81" spans="1:5" x14ac:dyDescent="0.2">
      <c r="A81" s="17"/>
      <c r="B81" s="360" t="s">
        <v>8</v>
      </c>
      <c r="C81" s="4"/>
      <c r="D81" s="4"/>
      <c r="E81" s="3"/>
    </row>
    <row r="82" spans="1:5" x14ac:dyDescent="0.2">
      <c r="A82" s="17"/>
      <c r="B82" s="360" t="s">
        <v>214</v>
      </c>
      <c r="C82" s="4"/>
      <c r="D82" s="4"/>
      <c r="E82" s="3"/>
    </row>
    <row r="83" spans="1:5" x14ac:dyDescent="0.2">
      <c r="A83" s="17"/>
      <c r="B83" s="360" t="s">
        <v>9</v>
      </c>
      <c r="C83" s="4"/>
      <c r="D83" s="4"/>
      <c r="E83" s="11"/>
    </row>
    <row r="84" spans="1:5" x14ac:dyDescent="0.2">
      <c r="A84" s="17"/>
      <c r="B84" s="360" t="s">
        <v>10</v>
      </c>
      <c r="C84" s="1"/>
      <c r="D84" s="1"/>
      <c r="E84" s="12"/>
    </row>
    <row r="85" spans="1:5" x14ac:dyDescent="0.2">
      <c r="A85" s="18"/>
      <c r="B85" s="1"/>
      <c r="C85" s="1"/>
      <c r="D85" s="1"/>
      <c r="E85" s="12"/>
    </row>
    <row r="86" spans="1:5" x14ac:dyDescent="0.2">
      <c r="A86" s="13"/>
      <c r="B86" s="14"/>
      <c r="C86" s="14"/>
      <c r="D86" s="14"/>
      <c r="E86" s="15"/>
    </row>
  </sheetData>
  <sheetProtection algorithmName="SHA-512" hashValue="U+2hOUFj3K40GQAQC/EI5s5xdIEkWQNgZ/x/P+05YCvEpTbRwSbTedMrDKojc2/QMTlNXHWNspCgNFWPSL8IWw==" saltValue="IaYEvU+MmWfwLDTXrnPcxg==" spinCount="100000" sheet="1" scenarios="1" formatCells="0" formatColumns="0" formatRows="0" insertHyperlinks="0"/>
  <hyperlinks>
    <hyperlink ref="B3" location="Zentrale!A9" display="Zentrale" xr:uid="{3AF3612B-39EB-442F-8750-3A2A6346D290}"/>
    <hyperlink ref="C77" location="'Beispiel für Zentrale'!A9" display="Wieder nach oben" xr:uid="{00A1EB08-C39C-460A-A9D5-BF6D02FA3008}"/>
    <hyperlink ref="C9" location="'1'!A1" display="'1'!A1" xr:uid="{6D23870E-D4BF-4ABF-BA4B-132AF0155ED6}"/>
    <hyperlink ref="C10" location="'1'!A1" display="'1'!A1" xr:uid="{B8B79756-1B76-46A6-84B5-205A7143CDA1}"/>
    <hyperlink ref="C11" location="'1'!A1" display="'1'!A1" xr:uid="{DF5894A7-EFAB-432E-82B7-23E96692FBD4}"/>
    <hyperlink ref="C7" location="Zeiterfassung!A1" display="Zeiterfassung" xr:uid="{7F17FE55-0A4C-4A24-B43B-58EA73AE6E3D}"/>
    <hyperlink ref="C5" location="Finanzen!A1" display="Finanzen" xr:uid="{1790B101-E1D7-4754-B8A2-95F69C05E240}"/>
    <hyperlink ref="C3" location="Kalender!A1" display="Termine" xr:uid="{9A844318-B641-40B0-B803-9AA5DCDB3076}"/>
    <hyperlink ref="C12" location="'1'!A1" display="'1'!A1" xr:uid="{1CE44688-DB45-4754-9260-1599A065272A}"/>
    <hyperlink ref="C13" location="'1'!A1" display="'1'!A1" xr:uid="{E6BF4533-7489-4F6C-9DC4-C579CB35CA80}"/>
    <hyperlink ref="C14" location="'1'!A1" display="'1'!A1" xr:uid="{8E34764F-2128-4D5E-8F6D-58FB5CE49E03}"/>
    <hyperlink ref="C15" location="'1'!A1" display="'1'!A1" xr:uid="{FAE3A68A-2B4E-4E67-8A2A-C84A364DA87F}"/>
    <hyperlink ref="C16" location="'1'!A1" display="'1'!A1" xr:uid="{F845F919-7509-4833-9CAA-867978BC21A9}"/>
    <hyperlink ref="C17" location="'1'!A1" display="'1'!A1" xr:uid="{83A8BFD1-15FD-4763-AC4B-918B96FB31B0}"/>
    <hyperlink ref="C18" location="'1'!A1" display="'1'!A1" xr:uid="{EB13EE12-C934-4970-88FE-72436A48874D}"/>
    <hyperlink ref="C19" location="'1'!A1" display="'1'!A1" xr:uid="{B3E5EE96-B996-4C37-89E3-1D59B3C7AB20}"/>
    <hyperlink ref="C20" location="'1'!A1" display="'1'!A1" xr:uid="{FF7B1CB6-B37E-4C27-ACBA-7461DB2AED09}"/>
    <hyperlink ref="C21" location="'1'!A1" display="'1'!A1" xr:uid="{52592F5C-8A28-4C3D-990A-D6638D5E8F6F}"/>
    <hyperlink ref="C22" location="'1'!A1" display="'1'!A1" xr:uid="{3A0ACF4A-DBF1-41A2-AB01-369095C30E5C}"/>
    <hyperlink ref="C23" location="'1'!A1" display="'1'!A1" xr:uid="{E18D6920-679D-4F32-B0BA-0FD717ED6DAA}"/>
    <hyperlink ref="C24" location="'1'!A1" display="'1'!A1" xr:uid="{199A3769-05D2-4393-8130-BF4B6ED6A8BB}"/>
    <hyperlink ref="C25" location="'1'!A1" display="'1'!A1" xr:uid="{926CC30E-D87A-4E2A-A23A-1791740D448A}"/>
    <hyperlink ref="C26" location="'1'!A1" display="'1'!A1" xr:uid="{330FC949-2555-4FE2-905F-86C88B34DC8B}"/>
    <hyperlink ref="C27" location="'1'!A1" display="'1'!A1" xr:uid="{BA50BC21-4FF6-44E6-B2F4-478DA31BE9BE}"/>
    <hyperlink ref="C28" location="'1'!A1" display="'1'!A1" xr:uid="{9EF74262-B10B-4A84-B1F3-F3AC2B8A9A80}"/>
    <hyperlink ref="C29" location="'1'!A1" display="'1'!A1" xr:uid="{BDA152DC-8E90-42CB-843C-3C4FDFA00645}"/>
    <hyperlink ref="C30" location="'1'!A1" display="'1'!A1" xr:uid="{CCDFF5D3-C831-4C27-A882-2AD124E76920}"/>
    <hyperlink ref="C31" location="'1'!A1" display="'1'!A1" xr:uid="{03A3A739-B775-4702-96E7-2D7ABB6CE280}"/>
    <hyperlink ref="C32" location="'1'!A1" display="'1'!A1" xr:uid="{9126CB78-CE91-4EE9-BD5C-DBEAE2A266F7}"/>
    <hyperlink ref="C33" location="'1'!A1" display="'1'!A1" xr:uid="{3D58D803-302A-4FCB-883E-926F9075FBE3}"/>
    <hyperlink ref="C34" location="'1'!A1" display="'1'!A1" xr:uid="{B31073D8-D371-4D04-BCD2-DADAB210B6D3}"/>
    <hyperlink ref="C35" location="'1'!A1" display="'1'!A1" xr:uid="{C0377BFA-9CDA-4E10-881B-CCA4E36DE807}"/>
    <hyperlink ref="C36" location="'1'!A1" display="'1'!A1" xr:uid="{8A5B22C8-39FF-4074-8850-22F933DF7DC0}"/>
    <hyperlink ref="C37" location="'1'!A1" display="'1'!A1" xr:uid="{5B32BE0C-3EBD-48AA-A7C2-385E299DF51E}"/>
    <hyperlink ref="C38" location="'1'!A1" display="'1'!A1" xr:uid="{E825F6BA-A283-4136-A138-1515969ECEC0}"/>
    <hyperlink ref="C39" location="'1'!A1" display="'1'!A1" xr:uid="{5AAB100C-2018-4155-9673-AFE01D0977A6}"/>
    <hyperlink ref="C40" location="'1'!A1" display="'1'!A1" xr:uid="{51CC9283-6AF4-4426-A99D-1C87A758301C}"/>
    <hyperlink ref="C41" location="'1'!A1" display="'1'!A1" xr:uid="{123742A8-1C11-424A-8413-8B6DFFF1CAE3}"/>
    <hyperlink ref="C42" location="'1'!A1" display="'1'!A1" xr:uid="{6A6D0675-A149-4299-A95A-33614D1E35C1}"/>
    <hyperlink ref="C43" location="'1'!A1" display="'1'!A1" xr:uid="{7A93C37E-8E4E-41BF-8B42-8966D4D11726}"/>
    <hyperlink ref="C44" location="'1'!A1" display="'1'!A1" xr:uid="{05057F47-E38B-40CB-8548-16C76DB26DA6}"/>
    <hyperlink ref="C45" location="'1'!A1" display="'1'!A1" xr:uid="{E3A83310-12B7-4A67-B6B1-30B8CF2A8C4D}"/>
    <hyperlink ref="C46" location="'1'!A1" display="'1'!A1" xr:uid="{6D6B9B43-3164-4880-AF97-CFCAB2B4EB76}"/>
    <hyperlink ref="C47" location="'1'!A1" display="'1'!A1" xr:uid="{BC6A732A-1FC6-48C2-8219-90107F3320AE}"/>
    <hyperlink ref="C48" location="'1'!A1" display="'1'!A1" xr:uid="{CEA07795-BB46-4CCC-A456-38A68F700103}"/>
    <hyperlink ref="C49" location="'1'!A1" display="'1'!A1" xr:uid="{9A3BEBE4-8EC4-472B-B24C-BCC5D7477B31}"/>
    <hyperlink ref="C50" location="'1'!A1" display="'1'!A1" xr:uid="{39B9CCEE-54D6-453C-99E1-314B85B4F15C}"/>
    <hyperlink ref="C51" location="'1'!A1" display="'1'!A1" xr:uid="{2787ADDA-4050-45A9-9AFF-1E00B530B637}"/>
    <hyperlink ref="C52" location="'1'!A1" display="'1'!A1" xr:uid="{E32CB1B9-C46B-4974-87C4-538A550356E0}"/>
    <hyperlink ref="C53" location="'1'!A1" display="'1'!A1" xr:uid="{BD152D17-85E2-4312-BC04-C0E3E8E56CA5}"/>
    <hyperlink ref="C54" location="'46'!A1" display="'46'!A1" xr:uid="{9D876234-11A8-4FED-909F-3831DF733A92}"/>
    <hyperlink ref="C55" location="'47'!A1" display="'47'!A1" xr:uid="{4514CB09-2D56-4163-A250-34E0DD8909BB}"/>
    <hyperlink ref="C56" location="'48'!A1" display="'48'!A1" xr:uid="{A86B218A-C183-4AD1-BE1A-14B0B8DF115D}"/>
    <hyperlink ref="C57" location="'49'!A1" display="'49'!A1" xr:uid="{BA7E1D22-1DA1-48E1-9414-EB19E58BAA8D}"/>
    <hyperlink ref="C58" location="'50'!A1" display="'50'!A1" xr:uid="{30BA6F84-B24C-4A28-912E-307871E091AD}"/>
    <hyperlink ref="C59" location="'51'!A1" display="'51'!A1" xr:uid="{8B85E32E-6B76-4779-8BC9-A8A64341333E}"/>
    <hyperlink ref="C60" location="'52'!A1" display="'52'!A1" xr:uid="{E99505D1-BC20-4D84-8A57-95AF8FDCA6A7}"/>
    <hyperlink ref="C61" location="'53'!A1" display="'53'!A1" xr:uid="{9978034A-54E5-494B-A20F-DD3C5D7FAC16}"/>
    <hyperlink ref="C62" location="'54'!A1" display="'54'!A1" xr:uid="{A31D2751-C10B-4BB5-8AD6-9740C430267C}"/>
    <hyperlink ref="C63" location="'55'!A1" display="'55'!A1" xr:uid="{9C4CC2E9-99F8-4D6F-BD2D-67B060790344}"/>
    <hyperlink ref="C64" location="'56'!A1" display="'56'!A1" xr:uid="{BE30C266-0A38-4214-B9E9-F00F5F5F66B1}"/>
    <hyperlink ref="C65" location="'57'!A1" display="'57'!A1" xr:uid="{5DEAE7CB-602C-419A-8DB9-A873A7C8A272}"/>
    <hyperlink ref="C66" location="'58'!A1" display="'58'!A1" xr:uid="{D78BE349-D583-496C-9A68-90DCB3C056A9}"/>
    <hyperlink ref="C67" location="'59'!A1" display="'59'!A1" xr:uid="{642086F4-D9E8-43F7-9123-9369765FD6A5}"/>
    <hyperlink ref="C68" location="'60'!A1" display="'60'!A1" xr:uid="{1AD2C172-DABE-42CD-BD26-A7BCE2AB3A28}"/>
    <hyperlink ref="B7" location="'Beispiel für Zentrale'!A85" display="Urheber" xr:uid="{A8981F7C-3E39-400A-9090-15B70C785646}"/>
    <hyperlink ref="B76" r:id="rId1" display="https://www.auvista.de" xr:uid="{408B963D-CE07-4720-9A2A-EF116555FBC2}"/>
    <hyperlink ref="B77" r:id="rId2" xr:uid="{ABF4AFBD-49C0-4A4B-9A5C-48921926D38C}"/>
  </hyperlinks>
  <printOptions gridLines="1"/>
  <pageMargins left="0.70866141732283472" right="0.39370078740157483" top="0.78740157480314965" bottom="0.78740157480314965" header="0.31496062992125984" footer="0.31496062992125984"/>
  <pageSetup paperSize="9" orientation="portrait" r:id="rId3"/>
  <headerFooter>
    <oddHeader>&amp;CSeite &amp;P/&amp;N&amp;R&amp;D</oddHeader>
    <oddFooter>&amp;R© Auvista Verlag München - Spezialist für Microsoft Excel</oddFooter>
  </headerFooter>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7C694-FED3-4ACB-987B-745DE1E98DA0}">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IF(Zentrale!B11="","Überschrift in /Zentrale/ in Zelle B11 eintragen",Zentrale!B11)</f>
        <v>Überschrift in /Zentrale/ in Zelle B11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NBJYGgDqHYc5lquUDQ/FZ/ycLZgZHVaDvrTsiV3E703WbgZZRYIvDb048zqds4j/bz8wa0Nnl8aLu89CDmyP2Q==" saltValue="BwylJBMUemMg00e6h2f4Zw==" spinCount="100000" sheet="1" scenarios="1" formatCells="0" formatColumns="0" formatRows="0" insertHyperlinks="0"/>
  <autoFilter ref="A5:D22" xr:uid="{E0296F58-A407-4E2E-AAB0-B87B25087904}"/>
  <hyperlinks>
    <hyperlink ref="A2" location="Zentrale!A1" display="Zur Zentrale" xr:uid="{53140BAE-9782-44DA-85A1-6933639BE0DA}"/>
    <hyperlink ref="B2" location="Zentrale!B11" display="Zentrale!B11" xr:uid="{4CEE2242-9F75-4A09-AE19-21A4F1A875F1}"/>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CEC4B-CA77-4DBC-8143-8F6849D7B8D7}">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IF(Zentrale!B12="","Überschrift in /Zentrale/ in Zelle B12 eintragen",Zentrale!B12)</f>
        <v>Überschrift in /Zentrale/ in Zelle B12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4cF1jyzaXf8yucRKM++e1DDWZsQzLqCKz2TDGZadCNz3qSiMQVGbWgjZc6BmF/3FDxzCwfhbFNUc5YBaQz6swQ==" saltValue="odCzfffa0/7Y5A3MuVK3DA==" spinCount="100000" sheet="1" scenarios="1" formatCells="0" formatColumns="0" formatRows="0" insertHyperlinks="0"/>
  <autoFilter ref="A5:D22" xr:uid="{369ADDD7-9FE0-4516-BC30-3D46DDD15586}"/>
  <hyperlinks>
    <hyperlink ref="A2" location="Zentrale!A1" display="Zur Zentrale" xr:uid="{A9AA8855-2138-4806-A8B0-2B5F09A9C7A5}"/>
    <hyperlink ref="B2" location="Zentrale!B12" display="Zentrale!B12" xr:uid="{8976E910-986E-4A35-8705-D43A859E0C24}"/>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3A16-35F9-47B4-9DFB-A3A1C085F4D9}">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IF(Zentrale!B13="","Überschrift in /Zentrale/ in Zelle B13 eintragen",Zentrale!B13)</f>
        <v>Überschrift in /Zentrale/ in Zelle B13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kkLKs2XStw/EBXubWlxniHOAZAqX4D4cDdYrNMgjbzp9DYIogAAf86ux//y3K8dPKuoOwKH0hDmFNUg8YfdIw==" saltValue="BOnte7xQvY7XkmvXKBddUg==" spinCount="100000" sheet="1" scenarios="1" formatCells="0" formatColumns="0" formatRows="0" insertHyperlinks="0"/>
  <autoFilter ref="A5:D22" xr:uid="{3040746B-E250-4BB3-8234-2CE2F78A4FCC}"/>
  <hyperlinks>
    <hyperlink ref="A2" location="Zentrale!A1" display="Zur Zentrale" xr:uid="{F9C8F2A3-82FE-4DF7-B48B-5DA0D3826171}"/>
    <hyperlink ref="B2" location="Zentrale!B13" display="Zentrale!B13" xr:uid="{7609AF4B-5681-4439-A0BA-AF1876D3CFFC}"/>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A7766-0A68-40B2-95AB-206A7F30F9BC}">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IF(Zentrale!B14="","Überschrift in /Zentrale/ in Zelle B14 eintragen",Zentrale!B14)</f>
        <v>Überschrift in /Zentrale/ in Zelle B14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st5ZqOIUZoGOMMzzr3Fp8ZM1IjrSg55KA5QGrlYiJALQxxvBCNdUlywsRrnatyN1PnTGSKeYAWDDfFUIELYZQQ==" saltValue="Q5IDSNSL/I6qjOT3h89HIw==" spinCount="100000" sheet="1" scenarios="1" formatCells="0" formatColumns="0" formatRows="0" insertHyperlinks="0"/>
  <autoFilter ref="A5:D22" xr:uid="{236A425C-F26A-4C86-A1C4-BD0B0A4D1168}"/>
  <hyperlinks>
    <hyperlink ref="A2" location="Zentrale!A1" display="Zur Zentrale" xr:uid="{7C2FF079-F031-42D1-A213-0AC3DC00B62D}"/>
    <hyperlink ref="B2" location="Zentrale!B14" display="Zentrale!B14" xr:uid="{64E6B849-2363-492C-8F1C-14EFD28B7FAA}"/>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34B39-6A2E-4F2F-B1E4-B2A3F03B5C1B}">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IF(Zentrale!B15="","Überschrift in /Zentrale/ in Zelle B15 eintragen",Zentrale!B15)</f>
        <v>Überschrift in /Zentrale/ in Zelle B15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MyIxdiY3GpPrXJyBL6CrrTF34Rk5bUz2X8VZlFMQUFUo2Q+03mWK3XKRn6WoPq4p6ptAxinvs9MJA10qj0PN3g==" saltValue="zooDCJah5m5OI8aX5R3Xfw==" spinCount="100000" sheet="1" scenarios="1" formatCells="0" formatColumns="0" formatRows="0" insertHyperlinks="0"/>
  <autoFilter ref="A5:D22" xr:uid="{5AB947B4-793F-4147-85B4-7897192089F5}"/>
  <hyperlinks>
    <hyperlink ref="A2" location="Zentrale!A1" display="Zur Zentrale" xr:uid="{AF05DAEF-7884-4FD7-B054-5A47DAFAB9EF}"/>
    <hyperlink ref="B2" location="Zentrale!B15" display="Zentrale!B15" xr:uid="{C480D1FC-E4D6-41B4-ACD7-DC5303414D02}"/>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675F5-D04D-4F7A-8503-F473C238E377}">
  <dimension ref="A1:D5"/>
  <sheetViews>
    <sheetView showRowColHeaders="0" workbookViewId="0">
      <pane ySplit="5" topLeftCell="A6" activePane="bottomLeft" state="frozenSplit"/>
      <selection pane="bottomLeft"/>
    </sheetView>
  </sheetViews>
  <sheetFormatPr baseColWidth="10" defaultColWidth="14.375" defaultRowHeight="14.25" x14ac:dyDescent="0.2"/>
  <cols>
    <col min="1" max="1" width="14.375" style="32"/>
    <col min="2" max="2" width="50.625" style="26" customWidth="1"/>
    <col min="3" max="3" width="11.625" style="33" customWidth="1"/>
    <col min="4" max="4" width="7.375" style="33" customWidth="1"/>
  </cols>
  <sheetData>
    <row r="1" spans="1:4" ht="0.95" customHeight="1" x14ac:dyDescent="0.2">
      <c r="A1" s="30" t="s">
        <v>0</v>
      </c>
      <c r="B1" s="28"/>
      <c r="C1" s="27"/>
      <c r="D1" s="27"/>
    </row>
    <row r="2" spans="1:4" ht="24.95" customHeight="1" x14ac:dyDescent="0.2">
      <c r="A2" s="31" t="s">
        <v>11</v>
      </c>
      <c r="B2" s="143" t="str">
        <f>IF(Zentrale!B16="","Überschrift in /Zentrale/ in Zelle B16 eintragen",Zentrale!B16)</f>
        <v>Überschrift in /Zentrale/ in Zelle B16 eintragen</v>
      </c>
      <c r="C2" s="115"/>
      <c r="D2" s="34"/>
    </row>
    <row r="3" spans="1:4" ht="51" hidden="1" x14ac:dyDescent="0.2">
      <c r="A3" s="37" t="s">
        <v>12</v>
      </c>
      <c r="B3" s="39" t="s">
        <v>13</v>
      </c>
      <c r="C3" s="38" t="s">
        <v>18</v>
      </c>
      <c r="D3" s="35" t="s">
        <v>20</v>
      </c>
    </row>
    <row r="4" spans="1:4" ht="25.5" hidden="1" x14ac:dyDescent="0.2">
      <c r="A4" s="41"/>
      <c r="B4" s="40" t="s">
        <v>14</v>
      </c>
      <c r="C4" s="114">
        <f>SUBTOTAL(9,C6:C20000)</f>
        <v>0</v>
      </c>
      <c r="D4" s="36"/>
    </row>
    <row r="5" spans="1:4" ht="24.95" customHeight="1" x14ac:dyDescent="0.2">
      <c r="A5" s="116" t="s">
        <v>15</v>
      </c>
      <c r="B5" s="142" t="s">
        <v>147</v>
      </c>
      <c r="C5" s="117">
        <f>SUM(C6:C20000)</f>
        <v>0</v>
      </c>
      <c r="D5" s="113" t="s">
        <v>16</v>
      </c>
    </row>
  </sheetData>
  <sheetProtection algorithmName="SHA-512" hashValue="nRjRQJnvqwnmM/HlBgMF2HRrdHM2Hg6AmwyrnCtkc0YD7HGBYVyHXi6u8dKoCHOeOj3TGuo6zd2JHftJ/qmLvQ==" saltValue="pqgOZqmxh66m4Pk7sKL4Pg==" spinCount="100000" sheet="1" scenarios="1" formatCells="0" formatColumns="0" formatRows="0" insertHyperlinks="0"/>
  <autoFilter ref="A5:D22" xr:uid="{8B7FD43C-B539-4ECB-B202-9398D413DAD2}"/>
  <hyperlinks>
    <hyperlink ref="A2" location="Zentrale!A1" display="Zur Zentrale" xr:uid="{E005A7B0-247A-4772-BA83-4B9EB713A22A}"/>
    <hyperlink ref="B2" location="Zentrale!B16" display="Zentrale!B16" xr:uid="{8D8B427B-0C83-45F3-8A71-32D2D33CAF9C}"/>
  </hyperlinks>
  <printOptions horizontalCentered="1" gridLines="1"/>
  <pageMargins left="0.51181102362204722" right="0.31496062992125984" top="0.78740157480314965" bottom="0.78740157480314965" header="0.31496062992125984" footer="0.31496062992125984"/>
  <pageSetup paperSize="9" scale="95" orientation="portrait" blackAndWhite="1" horizontalDpi="0" verticalDpi="0" r:id="rId1"/>
  <headerFooter>
    <oddHeader>&amp;CSeite &amp;P/&amp;N&amp;R&amp;D</oddHeader>
    <oddFooter>&amp;R© Auvista Verlag München - Spezialist für Microsoft Excel</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37</vt:i4>
      </vt:variant>
    </vt:vector>
  </HeadingPairs>
  <TitlesOfParts>
    <vt:vector size="68" baseType="lpstr">
      <vt:lpstr>Zentrale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Finanzen</vt:lpstr>
      <vt:lpstr>Zeiterfassung</vt:lpstr>
      <vt:lpstr>Kalender</vt:lpstr>
      <vt:lpstr>Kalender_alt</vt:lpstr>
      <vt:lpstr>Beispiel für Zentrale</vt:lpstr>
      <vt:lpstr>'Beispiel für Zentrale'!Druckbereich</vt:lpstr>
      <vt:lpstr>Finanzen!Druckbereich</vt:lpstr>
      <vt:lpstr>Kalender!Druckbereich</vt:lpstr>
      <vt:lpstr>Kalender_alt!Druckbereich</vt:lpstr>
      <vt:lpstr>Zeiterfassung!Druckbereich</vt:lpstr>
      <vt:lpstr>Zentrale!Druckbereich</vt:lpstr>
      <vt:lpstr>'1'!Drucktitel</vt:lpstr>
      <vt:lpstr>'10'!Drucktitel</vt:lpstr>
      <vt:lpstr>'11'!Drucktitel</vt:lpstr>
      <vt:lpstr>'12'!Drucktitel</vt:lpstr>
      <vt:lpstr>'13'!Drucktitel</vt:lpstr>
      <vt:lpstr>'14'!Drucktitel</vt:lpstr>
      <vt:lpstr>'15'!Drucktitel</vt:lpstr>
      <vt:lpstr>'16'!Drucktitel</vt:lpstr>
      <vt:lpstr>'17'!Drucktitel</vt:lpstr>
      <vt:lpstr>'18'!Drucktitel</vt:lpstr>
      <vt:lpstr>'19'!Drucktitel</vt:lpstr>
      <vt:lpstr>'2'!Drucktitel</vt:lpstr>
      <vt:lpstr>'20'!Drucktitel</vt:lpstr>
      <vt:lpstr>'21'!Drucktitel</vt:lpstr>
      <vt:lpstr>'22'!Drucktitel</vt:lpstr>
      <vt:lpstr>'23'!Drucktitel</vt:lpstr>
      <vt:lpstr>'24'!Drucktitel</vt:lpstr>
      <vt:lpstr>'25'!Drucktitel</vt:lpstr>
      <vt:lpstr>'3'!Drucktitel</vt:lpstr>
      <vt:lpstr>'4'!Drucktitel</vt:lpstr>
      <vt:lpstr>'5'!Drucktitel</vt:lpstr>
      <vt:lpstr>'6'!Drucktitel</vt:lpstr>
      <vt:lpstr>'7'!Drucktitel</vt:lpstr>
      <vt:lpstr>'8'!Drucktitel</vt:lpstr>
      <vt:lpstr>'9'!Drucktitel</vt:lpstr>
      <vt:lpstr>'Beispiel für Zentrale'!Drucktitel</vt:lpstr>
      <vt:lpstr>Finanzen!Drucktitel</vt:lpstr>
      <vt:lpstr>Kalender!Drucktitel</vt:lpstr>
      <vt:lpstr>Kalender_alt!Drucktitel</vt:lpstr>
      <vt:lpstr>Zeiterfassung!Drucktitel</vt:lpstr>
      <vt:lpstr>Zentrale!Drucktitel</vt:lpstr>
    </vt:vector>
  </TitlesOfParts>
  <Company>Copyright Auvista Software Verlag München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Pflege-Organizer von Auvista</dc:title>
  <dc:creator>Thomas Pfeiffer</dc:creator>
  <cp:lastModifiedBy>Rafael</cp:lastModifiedBy>
  <cp:lastPrinted>2025-11-18T11:22:42Z</cp:lastPrinted>
  <dcterms:created xsi:type="dcterms:W3CDTF">2019-04-10T17:52:03Z</dcterms:created>
  <dcterms:modified xsi:type="dcterms:W3CDTF">2025-11-18T11:30:21Z</dcterms:modified>
</cp:coreProperties>
</file>