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drawings/drawing3.xml" ContentType="application/vnd.openxmlformats-officedocument.drawing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_Sta_Son_Ja\Z_SC026\Aus_XZ300\Jahresdatei_dezimal\Im_2026_01_bis_06\"/>
    </mc:Choice>
  </mc:AlternateContent>
  <xr:revisionPtr revIDLastSave="0" documentId="13_ncr:1_{39437B29-3459-4493-AF54-B1FBFBEEB020}" xr6:coauthVersionLast="47" xr6:coauthVersionMax="47" xr10:uidLastSave="{00000000-0000-0000-0000-000000000000}"/>
  <workbookProtection workbookAlgorithmName="SHA-512" workbookHashValue="w72c1jBZLPnfqfLFs6wDvDsKswtZuDDFFvPQ4ZjNsJLxFKrtc8mnN6TjVFJT9w5RIyDsLeyLkcEbGoiB6KXfng==" workbookSaltValue="EimY9ON8+IXXPiybvj+5Rw==" workbookSpinCount="100000" lockStructure="1"/>
  <bookViews>
    <workbookView xWindow="-120" yWindow="-120" windowWidth="25440" windowHeight="15390" xr2:uid="{4F0F1844-FBFA-468C-9555-54B9CC1822B2}"/>
  </bookViews>
  <sheets>
    <sheet name="Zentrale" sheetId="2" r:id="rId1"/>
    <sheet name="B" sheetId="3" r:id="rId2"/>
    <sheet name="A" sheetId="4" r:id="rId3"/>
    <sheet name="Jan" sheetId="5" r:id="rId4"/>
    <sheet name="Feb" sheetId="6" r:id="rId5"/>
    <sheet name="Mrz" sheetId="7" r:id="rId6"/>
    <sheet name="Apr" sheetId="8" r:id="rId7"/>
    <sheet name="Mai" sheetId="9" r:id="rId8"/>
    <sheet name="Jun" sheetId="10" r:id="rId9"/>
    <sheet name="Jul" sheetId="11" r:id="rId10"/>
    <sheet name="Aug" sheetId="12" r:id="rId11"/>
    <sheet name="Sep" sheetId="13" r:id="rId12"/>
    <sheet name="Okt" sheetId="14" r:id="rId13"/>
    <sheet name="Nov" sheetId="15" r:id="rId14"/>
    <sheet name="Dez" sheetId="16" r:id="rId15"/>
    <sheet name="Umrechnung" sheetId="19" r:id="rId16"/>
    <sheet name="N" sheetId="18" r:id="rId17"/>
  </sheets>
  <definedNames>
    <definedName name="_xlnm.Print_Area" localSheetId="2">A!$B$2:$F$11</definedName>
    <definedName name="_xlnm.Print_Area" localSheetId="6">Apr!$A$2:$W$49</definedName>
    <definedName name="_xlnm.Print_Area" localSheetId="10">Aug!$A$2:$W$49</definedName>
    <definedName name="_xlnm.Print_Area" localSheetId="1">B!$B$2:$J$148</definedName>
    <definedName name="_xlnm.Print_Area" localSheetId="14">Dez!$A$2:$W$49</definedName>
    <definedName name="_xlnm.Print_Area" localSheetId="4">Feb!$A$2:$W$49</definedName>
    <definedName name="_xlnm.Print_Area" localSheetId="3">Jan!$A$2:$W$49</definedName>
    <definedName name="_xlnm.Print_Area" localSheetId="9">Jul!$A$2:$W$49</definedName>
    <definedName name="_xlnm.Print_Area" localSheetId="8">Jun!$A$2:$W$49</definedName>
    <definedName name="_xlnm.Print_Area" localSheetId="7">Mai!$A$2:$W$49</definedName>
    <definedName name="_xlnm.Print_Area" localSheetId="5">Mrz!$A$2:$W$49</definedName>
    <definedName name="_xlnm.Print_Area" localSheetId="13">Nov!$A$2:$W$49</definedName>
    <definedName name="_xlnm.Print_Area" localSheetId="12">Okt!$A$2:$W$49</definedName>
    <definedName name="_xlnm.Print_Area" localSheetId="11">Sep!$A$2:$W$49</definedName>
    <definedName name="_xlnm.Print_Area" localSheetId="15">Umrechnung!$B$2:$O$56</definedName>
    <definedName name="_xlnm.Print_Area" localSheetId="0">Zentrale!$B$2:$N$57</definedName>
    <definedName name="km">#REF!</definedName>
    <definedName name="Name">#REF!</definedName>
    <definedName name="Ort">#REF!</definedName>
  </definedNames>
  <calcPr calcId="191029"/>
</workbook>
</file>

<file path=xl/calcChain.xml><?xml version="1.0" encoding="utf-8"?>
<calcChain xmlns="http://schemas.openxmlformats.org/spreadsheetml/2006/main">
  <c r="B8" i="6" l="1"/>
  <c r="B8" i="8"/>
  <c r="B9" i="8"/>
  <c r="B10" i="8" s="1"/>
  <c r="L51" i="19"/>
  <c r="H51" i="19"/>
  <c r="N48" i="19"/>
  <c r="L48" i="19"/>
  <c r="I48" i="19"/>
  <c r="G48" i="19"/>
  <c r="L44" i="19"/>
  <c r="I44" i="19"/>
  <c r="G44" i="19"/>
  <c r="L40" i="19"/>
  <c r="L37" i="19"/>
  <c r="L34" i="19"/>
  <c r="I31" i="19"/>
  <c r="G31" i="19"/>
  <c r="L27" i="19"/>
  <c r="L28" i="19" s="1"/>
  <c r="L24" i="19"/>
  <c r="M20" i="19"/>
  <c r="K20" i="19"/>
  <c r="I20" i="19"/>
  <c r="L20" i="19" s="1"/>
  <c r="M19" i="19"/>
  <c r="K19" i="19"/>
  <c r="I19" i="19"/>
  <c r="L19" i="19" s="1"/>
  <c r="M18" i="19"/>
  <c r="K18" i="19"/>
  <c r="I18" i="19"/>
  <c r="L18" i="19" s="1"/>
  <c r="M17" i="19"/>
  <c r="K17" i="19"/>
  <c r="I17" i="19"/>
  <c r="L17" i="19" s="1"/>
  <c r="M16" i="19"/>
  <c r="K16" i="19"/>
  <c r="I16" i="19"/>
  <c r="L16" i="19" s="1"/>
  <c r="M15" i="19"/>
  <c r="K15" i="19"/>
  <c r="I15" i="19"/>
  <c r="L15" i="19" s="1"/>
  <c r="M14" i="19"/>
  <c r="K14" i="19"/>
  <c r="I14" i="19"/>
  <c r="L14" i="19" s="1"/>
  <c r="M13" i="19"/>
  <c r="K13" i="19"/>
  <c r="I13" i="19"/>
  <c r="L13" i="19" s="1"/>
  <c r="M12" i="19"/>
  <c r="K12" i="19"/>
  <c r="I12" i="19"/>
  <c r="L12" i="19" s="1"/>
  <c r="M11" i="19"/>
  <c r="K11" i="19"/>
  <c r="I11" i="19"/>
  <c r="L11" i="19" s="1"/>
  <c r="M10" i="19"/>
  <c r="K10" i="19"/>
  <c r="I10" i="19"/>
  <c r="L10" i="19" s="1"/>
  <c r="M9" i="19"/>
  <c r="K9" i="19"/>
  <c r="I9" i="19"/>
  <c r="L9" i="19" s="1"/>
  <c r="M8" i="19"/>
  <c r="I8" i="19" s="1"/>
  <c r="L8" i="19" s="1"/>
  <c r="K8" i="19"/>
  <c r="M7" i="19"/>
  <c r="K7" i="19"/>
  <c r="I7" i="19"/>
  <c r="Q1" i="16"/>
  <c r="E4" i="16"/>
  <c r="U7" i="16" s="1"/>
  <c r="B8" i="16"/>
  <c r="U8" i="16" s="1"/>
  <c r="A45" i="16"/>
  <c r="Q1" i="15"/>
  <c r="E4" i="15"/>
  <c r="U7" i="15" s="1"/>
  <c r="B8" i="15"/>
  <c r="B9" i="15" s="1"/>
  <c r="A45" i="15"/>
  <c r="Q1" i="14"/>
  <c r="E4" i="14"/>
  <c r="U7" i="14" s="1"/>
  <c r="B8" i="14"/>
  <c r="U8" i="14" s="1"/>
  <c r="L43" i="14"/>
  <c r="A45" i="14"/>
  <c r="Q1" i="13"/>
  <c r="E4" i="13"/>
  <c r="U7" i="13" s="1"/>
  <c r="B8" i="13"/>
  <c r="U8" i="13" s="1"/>
  <c r="A45" i="13"/>
  <c r="Q1" i="12"/>
  <c r="E4" i="12"/>
  <c r="U7" i="12" s="1"/>
  <c r="B8" i="12"/>
  <c r="U8" i="12" s="1"/>
  <c r="A45" i="12"/>
  <c r="Q1" i="11"/>
  <c r="E4" i="11"/>
  <c r="U7" i="11" s="1"/>
  <c r="B8" i="11"/>
  <c r="A45" i="11"/>
  <c r="Q1" i="10"/>
  <c r="E4" i="10"/>
  <c r="U7" i="10" s="1"/>
  <c r="B8" i="10"/>
  <c r="L8" i="10"/>
  <c r="N8" i="10"/>
  <c r="P8" i="10" s="1"/>
  <c r="O8" i="10"/>
  <c r="L9" i="10"/>
  <c r="N9" i="10"/>
  <c r="P9" i="10" s="1"/>
  <c r="Q9" i="10" s="1"/>
  <c r="O9" i="10"/>
  <c r="L10" i="10"/>
  <c r="N10" i="10"/>
  <c r="P10" i="10"/>
  <c r="Q10" i="10" s="1"/>
  <c r="O10" i="10"/>
  <c r="L11" i="10"/>
  <c r="N11" i="10"/>
  <c r="P11" i="10"/>
  <c r="S11" i="10" s="1"/>
  <c r="O11" i="10"/>
  <c r="L12" i="10"/>
  <c r="N12" i="10"/>
  <c r="P12" i="10" s="1"/>
  <c r="O12" i="10"/>
  <c r="L13" i="10"/>
  <c r="N13" i="10"/>
  <c r="P13" i="10"/>
  <c r="O13" i="10"/>
  <c r="L14" i="10"/>
  <c r="N14" i="10"/>
  <c r="P14" i="10" s="1"/>
  <c r="S14" i="10" s="1"/>
  <c r="O14" i="10"/>
  <c r="L15" i="10"/>
  <c r="N15" i="10"/>
  <c r="P15" i="10"/>
  <c r="O15" i="10"/>
  <c r="L16" i="10"/>
  <c r="N16" i="10"/>
  <c r="P16" i="10"/>
  <c r="Q16" i="10" s="1"/>
  <c r="O16" i="10"/>
  <c r="L17" i="10"/>
  <c r="N17" i="10"/>
  <c r="P17" i="10"/>
  <c r="O17" i="10"/>
  <c r="L18" i="10"/>
  <c r="N18" i="10"/>
  <c r="P18" i="10"/>
  <c r="S18" i="10" s="1"/>
  <c r="O18" i="10"/>
  <c r="L19" i="10"/>
  <c r="N19" i="10"/>
  <c r="P19" i="10"/>
  <c r="R19" i="10" s="1"/>
  <c r="O19" i="10"/>
  <c r="L20" i="10"/>
  <c r="N20" i="10"/>
  <c r="P20" i="10"/>
  <c r="S20" i="10" s="1"/>
  <c r="O20" i="10"/>
  <c r="L21" i="10"/>
  <c r="N21" i="10"/>
  <c r="P21" i="10" s="1"/>
  <c r="S21" i="10" s="1"/>
  <c r="O21" i="10"/>
  <c r="L22" i="10"/>
  <c r="N22" i="10"/>
  <c r="P22" i="10" s="1"/>
  <c r="R22" i="10" s="1"/>
  <c r="O22" i="10"/>
  <c r="L23" i="10"/>
  <c r="N23" i="10"/>
  <c r="P23" i="10" s="1"/>
  <c r="O23" i="10"/>
  <c r="L24" i="10"/>
  <c r="N24" i="10"/>
  <c r="P24" i="10" s="1"/>
  <c r="O24" i="10"/>
  <c r="L25" i="10"/>
  <c r="N25" i="10"/>
  <c r="P25" i="10"/>
  <c r="R25" i="10" s="1"/>
  <c r="O25" i="10"/>
  <c r="L26" i="10"/>
  <c r="N26" i="10"/>
  <c r="P26" i="10"/>
  <c r="O26" i="10"/>
  <c r="L27" i="10"/>
  <c r="N27" i="10"/>
  <c r="P27" i="10"/>
  <c r="O27" i="10"/>
  <c r="L28" i="10"/>
  <c r="N28" i="10"/>
  <c r="P28" i="10"/>
  <c r="O28" i="10"/>
  <c r="L29" i="10"/>
  <c r="N29" i="10"/>
  <c r="P29" i="10"/>
  <c r="O29" i="10"/>
  <c r="L30" i="10"/>
  <c r="N30" i="10"/>
  <c r="P30" i="10"/>
  <c r="R30" i="10" s="1"/>
  <c r="O30" i="10"/>
  <c r="L31" i="10"/>
  <c r="N31" i="10"/>
  <c r="P31" i="10" s="1"/>
  <c r="R31" i="10" s="1"/>
  <c r="O31" i="10"/>
  <c r="L32" i="10"/>
  <c r="N32" i="10"/>
  <c r="P32" i="10" s="1"/>
  <c r="R32" i="10" s="1"/>
  <c r="O32" i="10"/>
  <c r="L33" i="10"/>
  <c r="N33" i="10"/>
  <c r="P33" i="10"/>
  <c r="S33" i="10" s="1"/>
  <c r="O33" i="10"/>
  <c r="L34" i="10"/>
  <c r="N34" i="10"/>
  <c r="P34" i="10" s="1"/>
  <c r="Q34" i="10" s="1"/>
  <c r="O34" i="10"/>
  <c r="L35" i="10"/>
  <c r="N35" i="10"/>
  <c r="P35" i="10" s="1"/>
  <c r="O35" i="10"/>
  <c r="L36" i="10"/>
  <c r="N36" i="10"/>
  <c r="P36" i="10"/>
  <c r="O36" i="10"/>
  <c r="L37" i="10"/>
  <c r="N37" i="10"/>
  <c r="P37" i="10" s="1"/>
  <c r="O37" i="10"/>
  <c r="L38" i="10"/>
  <c r="N38" i="10"/>
  <c r="P38" i="10"/>
  <c r="S38" i="10" s="1"/>
  <c r="O38" i="10"/>
  <c r="L39" i="10"/>
  <c r="N39" i="10"/>
  <c r="P39" i="10"/>
  <c r="R39" i="10" s="1"/>
  <c r="O39" i="10"/>
  <c r="L40" i="10"/>
  <c r="N40" i="10"/>
  <c r="P40" i="10" s="1"/>
  <c r="Q40" i="10" s="1"/>
  <c r="O40" i="10"/>
  <c r="L41" i="10"/>
  <c r="N41" i="10"/>
  <c r="P41" i="10" s="1"/>
  <c r="R41" i="10" s="1"/>
  <c r="O41" i="10"/>
  <c r="L42" i="10"/>
  <c r="N42" i="10"/>
  <c r="P42" i="10" s="1"/>
  <c r="R42" i="10" s="1"/>
  <c r="O42" i="10"/>
  <c r="A45" i="10"/>
  <c r="Q1" i="9"/>
  <c r="E4" i="9"/>
  <c r="U7" i="9" s="1"/>
  <c r="B8" i="9"/>
  <c r="U8" i="9" s="1"/>
  <c r="L8" i="9"/>
  <c r="N8" i="9"/>
  <c r="P8" i="9"/>
  <c r="Q8" i="9" s="1"/>
  <c r="O8" i="9"/>
  <c r="L9" i="9"/>
  <c r="N9" i="9"/>
  <c r="P9" i="9" s="1"/>
  <c r="Q9" i="9" s="1"/>
  <c r="O9" i="9"/>
  <c r="L10" i="9"/>
  <c r="N10" i="9"/>
  <c r="P10" i="9" s="1"/>
  <c r="S10" i="9" s="1"/>
  <c r="O10" i="9"/>
  <c r="L11" i="9"/>
  <c r="N11" i="9"/>
  <c r="P11" i="9" s="1"/>
  <c r="O11" i="9"/>
  <c r="L12" i="9"/>
  <c r="N12" i="9"/>
  <c r="P12" i="9"/>
  <c r="Q12" i="9" s="1"/>
  <c r="O12" i="9"/>
  <c r="L13" i="9"/>
  <c r="N13" i="9"/>
  <c r="P13" i="9" s="1"/>
  <c r="O13" i="9"/>
  <c r="L14" i="9"/>
  <c r="N14" i="9"/>
  <c r="P14" i="9" s="1"/>
  <c r="R14" i="9" s="1"/>
  <c r="O14" i="9"/>
  <c r="L15" i="9"/>
  <c r="N15" i="9"/>
  <c r="P15" i="9" s="1"/>
  <c r="Q15" i="9" s="1"/>
  <c r="O15" i="9"/>
  <c r="L16" i="9"/>
  <c r="N16" i="9"/>
  <c r="P16" i="9" s="1"/>
  <c r="R16" i="9" s="1"/>
  <c r="Q16" i="9"/>
  <c r="O16" i="9"/>
  <c r="L17" i="9"/>
  <c r="N17" i="9"/>
  <c r="P17" i="9"/>
  <c r="O17" i="9"/>
  <c r="L18" i="9"/>
  <c r="N18" i="9"/>
  <c r="P18" i="9"/>
  <c r="S18" i="9" s="1"/>
  <c r="O18" i="9"/>
  <c r="L19" i="9"/>
  <c r="N19" i="9"/>
  <c r="P19" i="9"/>
  <c r="S19" i="9" s="1"/>
  <c r="O19" i="9"/>
  <c r="L20" i="9"/>
  <c r="N20" i="9"/>
  <c r="P20" i="9" s="1"/>
  <c r="O20" i="9"/>
  <c r="L21" i="9"/>
  <c r="N21" i="9"/>
  <c r="P21" i="9" s="1"/>
  <c r="O21" i="9"/>
  <c r="L22" i="9"/>
  <c r="N22" i="9"/>
  <c r="P22" i="9"/>
  <c r="R22" i="9" s="1"/>
  <c r="O22" i="9"/>
  <c r="L23" i="9"/>
  <c r="N23" i="9"/>
  <c r="P23" i="9"/>
  <c r="O23" i="9"/>
  <c r="L24" i="9"/>
  <c r="N24" i="9"/>
  <c r="P24" i="9"/>
  <c r="S24" i="9" s="1"/>
  <c r="O24" i="9"/>
  <c r="L25" i="9"/>
  <c r="N25" i="9"/>
  <c r="P25" i="9" s="1"/>
  <c r="Q25" i="9" s="1"/>
  <c r="O25" i="9"/>
  <c r="L26" i="9"/>
  <c r="N26" i="9"/>
  <c r="P26" i="9"/>
  <c r="Q26" i="9" s="1"/>
  <c r="O26" i="9"/>
  <c r="L27" i="9"/>
  <c r="N27" i="9"/>
  <c r="P27" i="9"/>
  <c r="R27" i="9" s="1"/>
  <c r="O27" i="9"/>
  <c r="L28" i="9"/>
  <c r="N28" i="9"/>
  <c r="P28" i="9"/>
  <c r="R28" i="9" s="1"/>
  <c r="O28" i="9"/>
  <c r="L29" i="9"/>
  <c r="N29" i="9"/>
  <c r="P29" i="9" s="1"/>
  <c r="R29" i="9" s="1"/>
  <c r="O29" i="9"/>
  <c r="L30" i="9"/>
  <c r="N30" i="9"/>
  <c r="P30" i="9" s="1"/>
  <c r="O30" i="9"/>
  <c r="L31" i="9"/>
  <c r="N31" i="9"/>
  <c r="P31" i="9"/>
  <c r="R31" i="9" s="1"/>
  <c r="O31" i="9"/>
  <c r="L32" i="9"/>
  <c r="N32" i="9"/>
  <c r="P32" i="9" s="1"/>
  <c r="Q32" i="9" s="1"/>
  <c r="O32" i="9"/>
  <c r="L33" i="9"/>
  <c r="N33" i="9"/>
  <c r="P33" i="9" s="1"/>
  <c r="Q33" i="9" s="1"/>
  <c r="S33" i="9"/>
  <c r="O33" i="9"/>
  <c r="L34" i="9"/>
  <c r="N34" i="9"/>
  <c r="P34" i="9"/>
  <c r="Q34" i="9" s="1"/>
  <c r="O34" i="9"/>
  <c r="L35" i="9"/>
  <c r="N35" i="9"/>
  <c r="P35" i="9" s="1"/>
  <c r="R35" i="9" s="1"/>
  <c r="O35" i="9"/>
  <c r="L36" i="9"/>
  <c r="N36" i="9"/>
  <c r="P36" i="9" s="1"/>
  <c r="R36" i="9" s="1"/>
  <c r="O36" i="9"/>
  <c r="L37" i="9"/>
  <c r="N37" i="9"/>
  <c r="P37" i="9" s="1"/>
  <c r="S37" i="9" s="1"/>
  <c r="O37" i="9"/>
  <c r="L38" i="9"/>
  <c r="N38" i="9"/>
  <c r="P38" i="9"/>
  <c r="R38" i="9" s="1"/>
  <c r="O38" i="9"/>
  <c r="L39" i="9"/>
  <c r="N39" i="9"/>
  <c r="P39" i="9"/>
  <c r="R39" i="9" s="1"/>
  <c r="O39" i="9"/>
  <c r="L40" i="9"/>
  <c r="N40" i="9"/>
  <c r="P40" i="9"/>
  <c r="R40" i="9" s="1"/>
  <c r="O40" i="9"/>
  <c r="L41" i="9"/>
  <c r="N41" i="9"/>
  <c r="P41" i="9"/>
  <c r="O41" i="9"/>
  <c r="L42" i="9"/>
  <c r="N42" i="9"/>
  <c r="P42" i="9"/>
  <c r="S42" i="9" s="1"/>
  <c r="O42" i="9"/>
  <c r="A45" i="9"/>
  <c r="Q1" i="8"/>
  <c r="E4" i="8"/>
  <c r="U7" i="8" s="1"/>
  <c r="U8" i="8"/>
  <c r="L8" i="8"/>
  <c r="N8" i="8"/>
  <c r="P8" i="8" s="1"/>
  <c r="S8" i="8" s="1"/>
  <c r="O8" i="8"/>
  <c r="L9" i="8"/>
  <c r="N9" i="8"/>
  <c r="P9" i="8" s="1"/>
  <c r="R9" i="8" s="1"/>
  <c r="O9" i="8"/>
  <c r="L10" i="8"/>
  <c r="N10" i="8"/>
  <c r="P10" i="8" s="1"/>
  <c r="O10" i="8"/>
  <c r="L11" i="8"/>
  <c r="N11" i="8"/>
  <c r="P11" i="8"/>
  <c r="O11" i="8"/>
  <c r="L12" i="8"/>
  <c r="N12" i="8"/>
  <c r="P12" i="8" s="1"/>
  <c r="Q12" i="8"/>
  <c r="O12" i="8"/>
  <c r="L13" i="8"/>
  <c r="N13" i="8"/>
  <c r="P13" i="8" s="1"/>
  <c r="Q13" i="8" s="1"/>
  <c r="O13" i="8"/>
  <c r="L14" i="8"/>
  <c r="N14" i="8"/>
  <c r="P14" i="8"/>
  <c r="O14" i="8"/>
  <c r="L15" i="8"/>
  <c r="N15" i="8"/>
  <c r="P15" i="8"/>
  <c r="O15" i="8"/>
  <c r="L16" i="8"/>
  <c r="N16" i="8"/>
  <c r="P16" i="8"/>
  <c r="O16" i="8"/>
  <c r="L17" i="8"/>
  <c r="N17" i="8"/>
  <c r="P17" i="8" s="1"/>
  <c r="Q17" i="8" s="1"/>
  <c r="O17" i="8"/>
  <c r="L18" i="8"/>
  <c r="N18" i="8"/>
  <c r="P18" i="8" s="1"/>
  <c r="Q18" i="8" s="1"/>
  <c r="O18" i="8"/>
  <c r="L19" i="8"/>
  <c r="N19" i="8"/>
  <c r="P19" i="8" s="1"/>
  <c r="R19" i="8" s="1"/>
  <c r="O19" i="8"/>
  <c r="L20" i="8"/>
  <c r="N20" i="8"/>
  <c r="P20" i="8" s="1"/>
  <c r="O20" i="8"/>
  <c r="L21" i="8"/>
  <c r="N21" i="8"/>
  <c r="P21" i="8"/>
  <c r="R21" i="8" s="1"/>
  <c r="O21" i="8"/>
  <c r="L22" i="8"/>
  <c r="N22" i="8"/>
  <c r="P22" i="8"/>
  <c r="O22" i="8"/>
  <c r="L23" i="8"/>
  <c r="N23" i="8"/>
  <c r="P23" i="8" s="1"/>
  <c r="O23" i="8"/>
  <c r="L24" i="8"/>
  <c r="N24" i="8"/>
  <c r="P24" i="8"/>
  <c r="Q24" i="8" s="1"/>
  <c r="O24" i="8"/>
  <c r="L25" i="8"/>
  <c r="N25" i="8"/>
  <c r="P25" i="8" s="1"/>
  <c r="Q25" i="8" s="1"/>
  <c r="O25" i="8"/>
  <c r="L26" i="8"/>
  <c r="N26" i="8"/>
  <c r="P26" i="8" s="1"/>
  <c r="O26" i="8"/>
  <c r="L27" i="8"/>
  <c r="N27" i="8"/>
  <c r="P27" i="8"/>
  <c r="S27" i="8" s="1"/>
  <c r="O27" i="8"/>
  <c r="L28" i="8"/>
  <c r="N28" i="8"/>
  <c r="P28" i="8"/>
  <c r="Q28" i="8" s="1"/>
  <c r="O28" i="8"/>
  <c r="L29" i="8"/>
  <c r="N29" i="8"/>
  <c r="P29" i="8"/>
  <c r="S29" i="8" s="1"/>
  <c r="O29" i="8"/>
  <c r="L30" i="8"/>
  <c r="N30" i="8"/>
  <c r="P30" i="8" s="1"/>
  <c r="O30" i="8"/>
  <c r="L31" i="8"/>
  <c r="N31" i="8"/>
  <c r="P31" i="8" s="1"/>
  <c r="O31" i="8"/>
  <c r="L32" i="8"/>
  <c r="N32" i="8"/>
  <c r="P32" i="8" s="1"/>
  <c r="R32" i="8" s="1"/>
  <c r="O32" i="8"/>
  <c r="L33" i="8"/>
  <c r="N33" i="8"/>
  <c r="P33" i="8" s="1"/>
  <c r="S33" i="8" s="1"/>
  <c r="O33" i="8"/>
  <c r="L34" i="8"/>
  <c r="N34" i="8"/>
  <c r="P34" i="8"/>
  <c r="R34" i="8" s="1"/>
  <c r="O34" i="8"/>
  <c r="L35" i="8"/>
  <c r="N35" i="8"/>
  <c r="P35" i="8" s="1"/>
  <c r="Q35" i="8" s="1"/>
  <c r="O35" i="8"/>
  <c r="L36" i="8"/>
  <c r="N36" i="8"/>
  <c r="P36" i="8" s="1"/>
  <c r="S36" i="8" s="1"/>
  <c r="O36" i="8"/>
  <c r="L37" i="8"/>
  <c r="N37" i="8"/>
  <c r="P37" i="8"/>
  <c r="O37" i="8"/>
  <c r="L38" i="8"/>
  <c r="N38" i="8"/>
  <c r="P38" i="8" s="1"/>
  <c r="S38" i="8" s="1"/>
  <c r="O38" i="8"/>
  <c r="L39" i="8"/>
  <c r="N39" i="8"/>
  <c r="P39" i="8"/>
  <c r="Q39" i="8" s="1"/>
  <c r="O39" i="8"/>
  <c r="L40" i="8"/>
  <c r="N40" i="8"/>
  <c r="P40" i="8"/>
  <c r="S40" i="8" s="1"/>
  <c r="O40" i="8"/>
  <c r="L41" i="8"/>
  <c r="N41" i="8"/>
  <c r="P41" i="8" s="1"/>
  <c r="R41" i="8" s="1"/>
  <c r="O41" i="8"/>
  <c r="L42" i="8"/>
  <c r="N42" i="8"/>
  <c r="P42" i="8" s="1"/>
  <c r="Q42" i="8" s="1"/>
  <c r="O42" i="8"/>
  <c r="A45" i="8"/>
  <c r="Q1" i="7"/>
  <c r="E4" i="7"/>
  <c r="U7" i="7" s="1"/>
  <c r="B8" i="7"/>
  <c r="B9" i="7" s="1"/>
  <c r="L8" i="7"/>
  <c r="N8" i="7"/>
  <c r="P8" i="7"/>
  <c r="O8" i="7"/>
  <c r="L9" i="7"/>
  <c r="N9" i="7"/>
  <c r="P9" i="7" s="1"/>
  <c r="O9" i="7"/>
  <c r="L10" i="7"/>
  <c r="N10" i="7"/>
  <c r="P10" i="7" s="1"/>
  <c r="O10" i="7"/>
  <c r="L11" i="7"/>
  <c r="N11" i="7"/>
  <c r="P11" i="7" s="1"/>
  <c r="Q11" i="7" s="1"/>
  <c r="O11" i="7"/>
  <c r="L12" i="7"/>
  <c r="N12" i="7"/>
  <c r="P12" i="7"/>
  <c r="O12" i="7"/>
  <c r="L13" i="7"/>
  <c r="N13" i="7"/>
  <c r="P13" i="7" s="1"/>
  <c r="O13" i="7"/>
  <c r="L14" i="7"/>
  <c r="L43" i="7" s="1"/>
  <c r="N14" i="7"/>
  <c r="P14" i="7"/>
  <c r="O14" i="7"/>
  <c r="L15" i="7"/>
  <c r="N15" i="7" s="1"/>
  <c r="P15" i="7" s="1"/>
  <c r="O15" i="7"/>
  <c r="L16" i="7"/>
  <c r="N16" i="7"/>
  <c r="P16" i="7"/>
  <c r="Q16" i="7" s="1"/>
  <c r="O16" i="7"/>
  <c r="L17" i="7"/>
  <c r="N17" i="7"/>
  <c r="P17" i="7"/>
  <c r="O17" i="7"/>
  <c r="L18" i="7"/>
  <c r="N18" i="7"/>
  <c r="P18" i="7" s="1"/>
  <c r="S18" i="7" s="1"/>
  <c r="O18" i="7"/>
  <c r="L19" i="7"/>
  <c r="N19" i="7"/>
  <c r="P19" i="7"/>
  <c r="S19" i="7" s="1"/>
  <c r="O19" i="7"/>
  <c r="L20" i="7"/>
  <c r="N20" i="7"/>
  <c r="P20" i="7"/>
  <c r="O20" i="7"/>
  <c r="L21" i="7"/>
  <c r="N21" i="7"/>
  <c r="P21" i="7" s="1"/>
  <c r="S21" i="7" s="1"/>
  <c r="O21" i="7"/>
  <c r="L22" i="7"/>
  <c r="N22" i="7"/>
  <c r="P22" i="7"/>
  <c r="O22" i="7"/>
  <c r="L23" i="7"/>
  <c r="N23" i="7"/>
  <c r="P23" i="7" s="1"/>
  <c r="O23" i="7"/>
  <c r="L24" i="7"/>
  <c r="N24" i="7"/>
  <c r="P24" i="7"/>
  <c r="R24" i="7" s="1"/>
  <c r="O24" i="7"/>
  <c r="L25" i="7"/>
  <c r="N25" i="7"/>
  <c r="P25" i="7" s="1"/>
  <c r="Q25" i="7" s="1"/>
  <c r="R25" i="7"/>
  <c r="O25" i="7"/>
  <c r="L26" i="7"/>
  <c r="N26" i="7"/>
  <c r="P26" i="7" s="1"/>
  <c r="Q26" i="7" s="1"/>
  <c r="O26" i="7"/>
  <c r="L27" i="7"/>
  <c r="N27" i="7"/>
  <c r="P27" i="7" s="1"/>
  <c r="Q27" i="7" s="1"/>
  <c r="S27" i="7"/>
  <c r="O27" i="7"/>
  <c r="L28" i="7"/>
  <c r="N28" i="7"/>
  <c r="P28" i="7" s="1"/>
  <c r="Q28" i="7" s="1"/>
  <c r="O28" i="7"/>
  <c r="L29" i="7"/>
  <c r="N29" i="7"/>
  <c r="P29" i="7" s="1"/>
  <c r="S29" i="7" s="1"/>
  <c r="O29" i="7"/>
  <c r="L30" i="7"/>
  <c r="N30" i="7"/>
  <c r="P30" i="7"/>
  <c r="S30" i="7" s="1"/>
  <c r="O30" i="7"/>
  <c r="L31" i="7"/>
  <c r="N31" i="7"/>
  <c r="P31" i="7"/>
  <c r="Q31" i="7" s="1"/>
  <c r="O31" i="7"/>
  <c r="L32" i="7"/>
  <c r="N32" i="7"/>
  <c r="P32" i="7" s="1"/>
  <c r="Q32" i="7" s="1"/>
  <c r="O32" i="7"/>
  <c r="L33" i="7"/>
  <c r="N33" i="7"/>
  <c r="P33" i="7"/>
  <c r="S33" i="7" s="1"/>
  <c r="O33" i="7"/>
  <c r="L34" i="7"/>
  <c r="N34" i="7"/>
  <c r="P34" i="7"/>
  <c r="O34" i="7"/>
  <c r="L35" i="7"/>
  <c r="N35" i="7"/>
  <c r="P35" i="7" s="1"/>
  <c r="Q35" i="7"/>
  <c r="O35" i="7"/>
  <c r="L36" i="7"/>
  <c r="N36" i="7"/>
  <c r="P36" i="7" s="1"/>
  <c r="O36" i="7"/>
  <c r="L37" i="7"/>
  <c r="N37" i="7"/>
  <c r="P37" i="7"/>
  <c r="R37" i="7" s="1"/>
  <c r="O37" i="7"/>
  <c r="L38" i="7"/>
  <c r="N38" i="7"/>
  <c r="P38" i="7"/>
  <c r="S38" i="7" s="1"/>
  <c r="O38" i="7"/>
  <c r="L39" i="7"/>
  <c r="N39" i="7"/>
  <c r="P39" i="7"/>
  <c r="O39" i="7"/>
  <c r="L40" i="7"/>
  <c r="N40" i="7"/>
  <c r="P40" i="7"/>
  <c r="R40" i="7" s="1"/>
  <c r="O40" i="7"/>
  <c r="L41" i="7"/>
  <c r="N41" i="7"/>
  <c r="P41" i="7"/>
  <c r="O41" i="7"/>
  <c r="L42" i="7"/>
  <c r="N42" i="7"/>
  <c r="P42" i="7"/>
  <c r="O42" i="7"/>
  <c r="A45" i="7"/>
  <c r="Q1" i="6"/>
  <c r="J2" i="6"/>
  <c r="J2" i="7"/>
  <c r="J2" i="8"/>
  <c r="J2" i="9" s="1"/>
  <c r="J2" i="10" s="1"/>
  <c r="J2" i="11" s="1"/>
  <c r="J2" i="12" s="1"/>
  <c r="J2" i="13" s="1"/>
  <c r="J2" i="14" s="1"/>
  <c r="J2" i="15" s="1"/>
  <c r="J2" i="16" s="1"/>
  <c r="E4" i="6"/>
  <c r="U7" i="6" s="1"/>
  <c r="L8" i="6"/>
  <c r="N8" i="6"/>
  <c r="P8" i="6"/>
  <c r="Q8" i="6" s="1"/>
  <c r="O8" i="6"/>
  <c r="L9" i="6"/>
  <c r="N9" i="6"/>
  <c r="P9" i="6"/>
  <c r="O9" i="6"/>
  <c r="L10" i="6"/>
  <c r="N10" i="6"/>
  <c r="P10" i="6" s="1"/>
  <c r="R10" i="6"/>
  <c r="O10" i="6"/>
  <c r="L11" i="6"/>
  <c r="N11" i="6"/>
  <c r="P11" i="6" s="1"/>
  <c r="O11" i="6"/>
  <c r="L12" i="6"/>
  <c r="N12" i="6"/>
  <c r="P12" i="6"/>
  <c r="O12" i="6"/>
  <c r="L13" i="6"/>
  <c r="N13" i="6"/>
  <c r="P13" i="6" s="1"/>
  <c r="O13" i="6"/>
  <c r="L14" i="6"/>
  <c r="N14" i="6"/>
  <c r="P14" i="6"/>
  <c r="O14" i="6"/>
  <c r="L15" i="6"/>
  <c r="N15" i="6"/>
  <c r="P15" i="6" s="1"/>
  <c r="O15" i="6"/>
  <c r="L16" i="6"/>
  <c r="N16" i="6"/>
  <c r="P16" i="6"/>
  <c r="O16" i="6"/>
  <c r="L17" i="6"/>
  <c r="N17" i="6"/>
  <c r="P17" i="6" s="1"/>
  <c r="O17" i="6"/>
  <c r="L18" i="6"/>
  <c r="N18" i="6"/>
  <c r="P18" i="6"/>
  <c r="O18" i="6"/>
  <c r="L19" i="6"/>
  <c r="N19" i="6"/>
  <c r="P19" i="6" s="1"/>
  <c r="O19" i="6"/>
  <c r="L20" i="6"/>
  <c r="N20" i="6"/>
  <c r="P20" i="6"/>
  <c r="O20" i="6"/>
  <c r="L21" i="6"/>
  <c r="N21" i="6"/>
  <c r="P21" i="6" s="1"/>
  <c r="O21" i="6"/>
  <c r="L22" i="6"/>
  <c r="N22" i="6"/>
  <c r="P22" i="6"/>
  <c r="S22" i="6" s="1"/>
  <c r="O22" i="6"/>
  <c r="L23" i="6"/>
  <c r="N23" i="6"/>
  <c r="P23" i="6"/>
  <c r="O23" i="6"/>
  <c r="L24" i="6"/>
  <c r="N24" i="6"/>
  <c r="P24" i="6" s="1"/>
  <c r="Q24" i="6" s="1"/>
  <c r="O24" i="6"/>
  <c r="L25" i="6"/>
  <c r="N25" i="6"/>
  <c r="P25" i="6"/>
  <c r="O25" i="6"/>
  <c r="L26" i="6"/>
  <c r="N26" i="6"/>
  <c r="P26" i="6" s="1"/>
  <c r="R26" i="6" s="1"/>
  <c r="O26" i="6"/>
  <c r="L27" i="6"/>
  <c r="N27" i="6"/>
  <c r="P27" i="6"/>
  <c r="O27" i="6"/>
  <c r="L28" i="6"/>
  <c r="N28" i="6"/>
  <c r="P28" i="6" s="1"/>
  <c r="O28" i="6"/>
  <c r="L29" i="6"/>
  <c r="N29" i="6"/>
  <c r="P29" i="6"/>
  <c r="O29" i="6"/>
  <c r="L30" i="6"/>
  <c r="N30" i="6"/>
  <c r="P30" i="6" s="1"/>
  <c r="O30" i="6"/>
  <c r="L31" i="6"/>
  <c r="N31" i="6"/>
  <c r="P31" i="6"/>
  <c r="O31" i="6"/>
  <c r="L32" i="6"/>
  <c r="N32" i="6"/>
  <c r="P32" i="6" s="1"/>
  <c r="O32" i="6"/>
  <c r="L33" i="6"/>
  <c r="N33" i="6"/>
  <c r="P33" i="6" s="1"/>
  <c r="Q33" i="6" s="1"/>
  <c r="O33" i="6"/>
  <c r="L34" i="6"/>
  <c r="N34" i="6"/>
  <c r="P34" i="6" s="1"/>
  <c r="O34" i="6"/>
  <c r="L35" i="6"/>
  <c r="N35" i="6"/>
  <c r="P35" i="6"/>
  <c r="O35" i="6"/>
  <c r="L36" i="6"/>
  <c r="N36" i="6"/>
  <c r="P36" i="6" s="1"/>
  <c r="O36" i="6"/>
  <c r="L37" i="6"/>
  <c r="N37" i="6"/>
  <c r="P37" i="6" s="1"/>
  <c r="R37" i="6" s="1"/>
  <c r="O37" i="6"/>
  <c r="L38" i="6"/>
  <c r="N38" i="6"/>
  <c r="P38" i="6" s="1"/>
  <c r="O38" i="6"/>
  <c r="L39" i="6"/>
  <c r="N39" i="6"/>
  <c r="P39" i="6"/>
  <c r="O39" i="6"/>
  <c r="L40" i="6"/>
  <c r="N40" i="6"/>
  <c r="P40" i="6"/>
  <c r="S40" i="6" s="1"/>
  <c r="O40" i="6"/>
  <c r="L41" i="6"/>
  <c r="N41" i="6"/>
  <c r="P41" i="6" s="1"/>
  <c r="O41" i="6"/>
  <c r="L42" i="6"/>
  <c r="N42" i="6"/>
  <c r="P42" i="6" s="1"/>
  <c r="O42" i="6"/>
  <c r="A45" i="6"/>
  <c r="Q1" i="5"/>
  <c r="E4" i="5"/>
  <c r="U7" i="5" s="1"/>
  <c r="B8" i="5"/>
  <c r="U8" i="5" s="1"/>
  <c r="L8" i="5"/>
  <c r="N8" i="5"/>
  <c r="P8" i="5"/>
  <c r="O8" i="5"/>
  <c r="L9" i="5"/>
  <c r="N9" i="5"/>
  <c r="P9" i="5" s="1"/>
  <c r="R9" i="5" s="1"/>
  <c r="O9" i="5"/>
  <c r="L10" i="5"/>
  <c r="N10" i="5"/>
  <c r="P10" i="5" s="1"/>
  <c r="S10" i="5"/>
  <c r="O10" i="5"/>
  <c r="L11" i="5"/>
  <c r="N11" i="5"/>
  <c r="P11" i="5"/>
  <c r="O11" i="5"/>
  <c r="L12" i="5"/>
  <c r="N12" i="5"/>
  <c r="P12" i="5"/>
  <c r="O12" i="5"/>
  <c r="L13" i="5"/>
  <c r="N13" i="5"/>
  <c r="P13" i="5"/>
  <c r="O13" i="5"/>
  <c r="L14" i="5"/>
  <c r="N14" i="5"/>
  <c r="P14" i="5"/>
  <c r="Q14" i="5" s="1"/>
  <c r="O14" i="5"/>
  <c r="L15" i="5"/>
  <c r="N15" i="5"/>
  <c r="P15" i="5" s="1"/>
  <c r="R15" i="5" s="1"/>
  <c r="S15" i="5"/>
  <c r="O15" i="5"/>
  <c r="L16" i="5"/>
  <c r="N16" i="5"/>
  <c r="P16" i="5" s="1"/>
  <c r="O16" i="5"/>
  <c r="L17" i="5"/>
  <c r="N17" i="5"/>
  <c r="P17" i="5" s="1"/>
  <c r="O17" i="5"/>
  <c r="L18" i="5"/>
  <c r="N18" i="5"/>
  <c r="P18" i="5" s="1"/>
  <c r="O18" i="5"/>
  <c r="L19" i="5"/>
  <c r="N19" i="5"/>
  <c r="P19" i="5"/>
  <c r="S19" i="5" s="1"/>
  <c r="O19" i="5"/>
  <c r="L20" i="5"/>
  <c r="N20" i="5"/>
  <c r="P20" i="5" s="1"/>
  <c r="O20" i="5"/>
  <c r="L21" i="5"/>
  <c r="N21" i="5"/>
  <c r="P21" i="5" s="1"/>
  <c r="Q21" i="5" s="1"/>
  <c r="O21" i="5"/>
  <c r="L22" i="5"/>
  <c r="N22" i="5"/>
  <c r="P22" i="5" s="1"/>
  <c r="O22" i="5"/>
  <c r="L23" i="5"/>
  <c r="N23" i="5"/>
  <c r="P23" i="5"/>
  <c r="O23" i="5"/>
  <c r="L24" i="5"/>
  <c r="N24" i="5"/>
  <c r="P24" i="5" s="1"/>
  <c r="S24" i="5"/>
  <c r="O24" i="5"/>
  <c r="L25" i="5"/>
  <c r="N25" i="5"/>
  <c r="P25" i="5" s="1"/>
  <c r="O25" i="5"/>
  <c r="L26" i="5"/>
  <c r="N26" i="5"/>
  <c r="P26" i="5"/>
  <c r="R26" i="5"/>
  <c r="O26" i="5"/>
  <c r="L27" i="5"/>
  <c r="N27" i="5"/>
  <c r="P27" i="5"/>
  <c r="O27" i="5"/>
  <c r="L28" i="5"/>
  <c r="N28" i="5"/>
  <c r="P28" i="5"/>
  <c r="Q28" i="5" s="1"/>
  <c r="O28" i="5"/>
  <c r="L29" i="5"/>
  <c r="N29" i="5"/>
  <c r="P29" i="5" s="1"/>
  <c r="O29" i="5"/>
  <c r="L30" i="5"/>
  <c r="N30" i="5"/>
  <c r="P30" i="5" s="1"/>
  <c r="O30" i="5"/>
  <c r="L31" i="5"/>
  <c r="N31" i="5"/>
  <c r="P31" i="5" s="1"/>
  <c r="O31" i="5"/>
  <c r="L32" i="5"/>
  <c r="N32" i="5"/>
  <c r="P32" i="5" s="1"/>
  <c r="O32" i="5"/>
  <c r="L33" i="5"/>
  <c r="N33" i="5"/>
  <c r="P33" i="5" s="1"/>
  <c r="R33" i="5" s="1"/>
  <c r="O33" i="5"/>
  <c r="L34" i="5"/>
  <c r="N34" i="5"/>
  <c r="P34" i="5" s="1"/>
  <c r="R34" i="5"/>
  <c r="O34" i="5"/>
  <c r="L35" i="5"/>
  <c r="N35" i="5"/>
  <c r="P35" i="5"/>
  <c r="S35" i="5" s="1"/>
  <c r="O35" i="5"/>
  <c r="L36" i="5"/>
  <c r="N36" i="5"/>
  <c r="P36" i="5"/>
  <c r="Q36" i="5" s="1"/>
  <c r="O36" i="5"/>
  <c r="L37" i="5"/>
  <c r="N37" i="5"/>
  <c r="P37" i="5" s="1"/>
  <c r="O37" i="5"/>
  <c r="L38" i="5"/>
  <c r="N38" i="5"/>
  <c r="P38" i="5" s="1"/>
  <c r="O38" i="5"/>
  <c r="L39" i="5"/>
  <c r="N39" i="5"/>
  <c r="P39" i="5"/>
  <c r="O39" i="5"/>
  <c r="L40" i="5"/>
  <c r="N40" i="5"/>
  <c r="P40" i="5"/>
  <c r="O40" i="5"/>
  <c r="L41" i="5"/>
  <c r="N41" i="5"/>
  <c r="P41" i="5" s="1"/>
  <c r="Q41" i="5"/>
  <c r="O41" i="5"/>
  <c r="L42" i="5"/>
  <c r="N42" i="5"/>
  <c r="P42" i="5"/>
  <c r="O42" i="5"/>
  <c r="A45" i="5"/>
  <c r="L48" i="5"/>
  <c r="B13" i="2"/>
  <c r="Q17" i="7"/>
  <c r="R24" i="10"/>
  <c r="R32" i="7"/>
  <c r="R24" i="8"/>
  <c r="S19" i="10"/>
  <c r="S10" i="10"/>
  <c r="S26" i="8"/>
  <c r="S24" i="8"/>
  <c r="S32" i="7"/>
  <c r="S22" i="7"/>
  <c r="Q22" i="7"/>
  <c r="R22" i="7"/>
  <c r="Q15" i="8"/>
  <c r="Q9" i="7"/>
  <c r="R35" i="8"/>
  <c r="S35" i="8"/>
  <c r="Q24" i="5"/>
  <c r="Q19" i="10"/>
  <c r="B9" i="9"/>
  <c r="B10" i="9" s="1"/>
  <c r="S39" i="10"/>
  <c r="Q39" i="10"/>
  <c r="S41" i="9"/>
  <c r="Q41" i="9"/>
  <c r="R41" i="9"/>
  <c r="Q11" i="9"/>
  <c r="Q10" i="6"/>
  <c r="R8" i="6"/>
  <c r="S8" i="6"/>
  <c r="R13" i="10"/>
  <c r="S13" i="10"/>
  <c r="Q13" i="10"/>
  <c r="B9" i="14"/>
  <c r="U9" i="14" s="1"/>
  <c r="Q10" i="7"/>
  <c r="R31" i="8"/>
  <c r="S31" i="8"/>
  <c r="Q31" i="8"/>
  <c r="S24" i="10"/>
  <c r="Q24" i="10"/>
  <c r="R27" i="7"/>
  <c r="R11" i="7"/>
  <c r="Q37" i="9"/>
  <c r="R37" i="9"/>
  <c r="U8" i="6"/>
  <c r="B9" i="6"/>
  <c r="R8" i="10"/>
  <c r="Q23" i="9"/>
  <c r="R23" i="9"/>
  <c r="S23" i="9"/>
  <c r="Q38" i="5"/>
  <c r="Q34" i="7"/>
  <c r="R34" i="7"/>
  <c r="S34" i="7"/>
  <c r="R22" i="8"/>
  <c r="S22" i="8"/>
  <c r="Q22" i="8"/>
  <c r="S34" i="8"/>
  <c r="Q34" i="8"/>
  <c r="S39" i="9"/>
  <c r="Q39" i="9"/>
  <c r="R14" i="5"/>
  <c r="S14" i="9"/>
  <c r="S13" i="8"/>
  <c r="R38" i="7"/>
  <c r="R9" i="9"/>
  <c r="R18" i="8"/>
  <c r="R19" i="9"/>
  <c r="Q9" i="8"/>
  <c r="S9" i="8"/>
  <c r="Q38" i="7"/>
  <c r="S9" i="9"/>
  <c r="S30" i="10"/>
  <c r="S18" i="8"/>
  <c r="Q19" i="9"/>
  <c r="Q14" i="9"/>
  <c r="S12" i="9"/>
  <c r="Q30" i="10"/>
  <c r="R12" i="9"/>
  <c r="R33" i="9"/>
  <c r="S10" i="6"/>
  <c r="R13" i="8"/>
  <c r="S11" i="7"/>
  <c r="S16" i="9"/>
  <c r="R24" i="5"/>
  <c r="S32" i="10"/>
  <c r="R28" i="8"/>
  <c r="S42" i="8"/>
  <c r="S26" i="7"/>
  <c r="R26" i="9"/>
  <c r="S26" i="9"/>
  <c r="R42" i="8"/>
  <c r="R26" i="7"/>
  <c r="S28" i="7"/>
  <c r="R20" i="9"/>
  <c r="S24" i="7"/>
  <c r="R32" i="9"/>
  <c r="S32" i="9"/>
  <c r="R22" i="6"/>
  <c r="S14" i="5"/>
  <c r="S34" i="9"/>
  <c r="R10" i="10"/>
  <c r="R34" i="9"/>
  <c r="Q22" i="6"/>
  <c r="S28" i="8"/>
  <c r="Q24" i="7"/>
  <c r="S26" i="5"/>
  <c r="B9" i="16"/>
  <c r="Q41" i="7"/>
  <c r="Q15" i="5"/>
  <c r="Q26" i="6"/>
  <c r="Q30" i="9"/>
  <c r="R30" i="9"/>
  <c r="S30" i="9"/>
  <c r="Q37" i="10"/>
  <c r="R37" i="10"/>
  <c r="S37" i="10"/>
  <c r="R21" i="10"/>
  <c r="R34" i="10"/>
  <c r="S34" i="10"/>
  <c r="R26" i="10"/>
  <c r="Q26" i="10"/>
  <c r="S26" i="10"/>
  <c r="R19" i="5"/>
  <c r="Q19" i="5"/>
  <c r="R42" i="5"/>
  <c r="S42" i="5"/>
  <c r="Q42" i="5"/>
  <c r="R30" i="7"/>
  <c r="Q30" i="7"/>
  <c r="Q40" i="9"/>
  <c r="Q15" i="10"/>
  <c r="R15" i="10"/>
  <c r="S15" i="10"/>
  <c r="Q36" i="6"/>
  <c r="R36" i="6"/>
  <c r="S36" i="6"/>
  <c r="R27" i="5"/>
  <c r="Q18" i="7"/>
  <c r="Q24" i="9"/>
  <c r="R24" i="9"/>
  <c r="S17" i="9"/>
  <c r="Q17" i="9"/>
  <c r="R17" i="9"/>
  <c r="Q10" i="9"/>
  <c r="R10" i="9"/>
  <c r="Q36" i="10"/>
  <c r="R36" i="10"/>
  <c r="S36" i="10"/>
  <c r="Q23" i="6"/>
  <c r="R23" i="6"/>
  <c r="S23" i="6"/>
  <c r="Q20" i="7"/>
  <c r="S20" i="7"/>
  <c r="R20" i="7"/>
  <c r="R33" i="8"/>
  <c r="Q33" i="8"/>
  <c r="Q36" i="9"/>
  <c r="R15" i="9"/>
  <c r="S15" i="9"/>
  <c r="Q13" i="9"/>
  <c r="R13" i="9"/>
  <c r="S13" i="9"/>
  <c r="S35" i="7"/>
  <c r="R35" i="7"/>
  <c r="Q33" i="7"/>
  <c r="Q14" i="7"/>
  <c r="R14" i="7"/>
  <c r="S14" i="7"/>
  <c r="Q26" i="8"/>
  <c r="R26" i="8"/>
  <c r="Q37" i="7"/>
  <c r="R15" i="8"/>
  <c r="S15" i="8"/>
  <c r="S25" i="7"/>
  <c r="R37" i="8"/>
  <c r="Q36" i="7"/>
  <c r="R36" i="7"/>
  <c r="S36" i="7"/>
  <c r="S8" i="9"/>
  <c r="R8" i="9"/>
  <c r="Q17" i="10"/>
  <c r="R17" i="10"/>
  <c r="S17" i="10"/>
  <c r="Q35" i="6"/>
  <c r="Q29" i="8"/>
  <c r="R29" i="8"/>
  <c r="S25" i="8"/>
  <c r="R11" i="8"/>
  <c r="Q42" i="10"/>
  <c r="S42" i="10"/>
  <c r="U8" i="10"/>
  <c r="B9" i="10"/>
  <c r="U9" i="10" s="1"/>
  <c r="Q40" i="7"/>
  <c r="S40" i="7"/>
  <c r="S9" i="7"/>
  <c r="R9" i="7"/>
  <c r="Q12" i="6"/>
  <c r="R12" i="6"/>
  <c r="S12" i="6"/>
  <c r="R27" i="8"/>
  <c r="R25" i="9"/>
  <c r="S9" i="10"/>
  <c r="R28" i="7"/>
  <c r="L7" i="19"/>
  <c r="U8" i="15"/>
  <c r="U9" i="8"/>
  <c r="Q20" i="8"/>
  <c r="S20" i="8"/>
  <c r="R20" i="8"/>
  <c r="Q40" i="6"/>
  <c r="R40" i="6"/>
  <c r="R28" i="6"/>
  <c r="B10" i="16"/>
  <c r="U9" i="16"/>
  <c r="S34" i="5"/>
  <c r="Q34" i="5"/>
  <c r="S31" i="6"/>
  <c r="Q31" i="6"/>
  <c r="R31" i="6"/>
  <c r="S25" i="5"/>
  <c r="R25" i="5"/>
  <c r="Q25" i="5"/>
  <c r="R36" i="5"/>
  <c r="S36" i="5"/>
  <c r="R21" i="5"/>
  <c r="S21" i="5"/>
  <c r="Q10" i="5"/>
  <c r="R42" i="6"/>
  <c r="R33" i="6"/>
  <c r="S33" i="6"/>
  <c r="S11" i="6"/>
  <c r="Q11" i="6"/>
  <c r="R11" i="6"/>
  <c r="R9" i="6"/>
  <c r="S37" i="8"/>
  <c r="Q37" i="8"/>
  <c r="S18" i="5"/>
  <c r="R18" i="5"/>
  <c r="Q18" i="5"/>
  <c r="Q16" i="5"/>
  <c r="R16" i="5"/>
  <c r="S16" i="5"/>
  <c r="R25" i="6"/>
  <c r="Q25" i="6"/>
  <c r="S25" i="6"/>
  <c r="R13" i="7"/>
  <c r="Q20" i="5"/>
  <c r="R12" i="5"/>
  <c r="S39" i="6"/>
  <c r="S27" i="6"/>
  <c r="R27" i="6"/>
  <c r="Q27" i="6"/>
  <c r="S20" i="6"/>
  <c r="R20" i="6"/>
  <c r="Q20" i="6"/>
  <c r="S41" i="5"/>
  <c r="R41" i="5"/>
  <c r="S32" i="6"/>
  <c r="R15" i="6"/>
  <c r="Q15" i="6"/>
  <c r="S15" i="6"/>
  <c r="R39" i="7"/>
  <c r="S37" i="7"/>
  <c r="B10" i="6"/>
  <c r="U10" i="6" s="1"/>
  <c r="U9" i="6"/>
  <c r="U47" i="5"/>
  <c r="L46" i="6"/>
  <c r="S22" i="5"/>
  <c r="R28" i="5"/>
  <c r="S11" i="5"/>
  <c r="Q38" i="6"/>
  <c r="S38" i="6"/>
  <c r="R38" i="6"/>
  <c r="R17" i="6"/>
  <c r="S17" i="6"/>
  <c r="Q17" i="6"/>
  <c r="S12" i="8"/>
  <c r="R12" i="8"/>
  <c r="Q8" i="8"/>
  <c r="Q42" i="9"/>
  <c r="R42" i="9"/>
  <c r="S40" i="9"/>
  <c r="Q21" i="9"/>
  <c r="R21" i="9"/>
  <c r="S21" i="9"/>
  <c r="Q29" i="10"/>
  <c r="S8" i="10"/>
  <c r="Q8" i="10"/>
  <c r="L43" i="13"/>
  <c r="Q26" i="5"/>
  <c r="U48" i="5"/>
  <c r="L45" i="6"/>
  <c r="L48" i="6" s="1"/>
  <c r="B9" i="12"/>
  <c r="U9" i="12" s="1"/>
  <c r="U9" i="7"/>
  <c r="B10" i="7"/>
  <c r="U8" i="7"/>
  <c r="Q9" i="5"/>
  <c r="S9" i="5"/>
  <c r="R35" i="5"/>
  <c r="Q40" i="5"/>
  <c r="R40" i="5"/>
  <c r="S40" i="5"/>
  <c r="R32" i="5"/>
  <c r="S8" i="5"/>
  <c r="R8" i="5"/>
  <c r="Q37" i="6"/>
  <c r="S37" i="6"/>
  <c r="Q29" i="6"/>
  <c r="R29" i="6"/>
  <c r="S29" i="6"/>
  <c r="S13" i="6"/>
  <c r="Q13" i="6"/>
  <c r="R13" i="6"/>
  <c r="S42" i="7"/>
  <c r="R42" i="7"/>
  <c r="Q42" i="7"/>
  <c r="R30" i="8"/>
  <c r="Q30" i="8"/>
  <c r="S30" i="8"/>
  <c r="Q8" i="5"/>
  <c r="I21" i="19"/>
  <c r="Q35" i="5"/>
  <c r="N43" i="5"/>
  <c r="R44" i="5" s="1"/>
  <c r="J4" i="6" s="1"/>
  <c r="N43" i="6" s="1"/>
  <c r="Q27" i="5"/>
  <c r="S27" i="5"/>
  <c r="S26" i="6"/>
  <c r="R24" i="6"/>
  <c r="R36" i="8"/>
  <c r="Q36" i="8"/>
  <c r="S12" i="10"/>
  <c r="R12" i="10"/>
  <c r="Q20" i="10"/>
  <c r="Q23" i="5"/>
  <c r="R23" i="5"/>
  <c r="Q12" i="10"/>
  <c r="R31" i="5"/>
  <c r="S31" i="5"/>
  <c r="Q31" i="5"/>
  <c r="S20" i="5"/>
  <c r="R20" i="5"/>
  <c r="S12" i="5"/>
  <c r="Q12" i="5"/>
  <c r="S10" i="7"/>
  <c r="R10" i="7"/>
  <c r="R38" i="8"/>
  <c r="Q22" i="9"/>
  <c r="S22" i="9"/>
  <c r="S35" i="10"/>
  <c r="R35" i="10"/>
  <c r="Q35" i="10"/>
  <c r="L43" i="16"/>
  <c r="S16" i="10"/>
  <c r="Q27" i="9"/>
  <c r="S27" i="9"/>
  <c r="R10" i="5"/>
  <c r="S24" i="6"/>
  <c r="S23" i="5"/>
  <c r="Q17" i="5"/>
  <c r="L43" i="5"/>
  <c r="Q19" i="7"/>
  <c r="R19" i="7"/>
  <c r="R17" i="7"/>
  <c r="S17" i="7"/>
  <c r="S12" i="7"/>
  <c r="Q12" i="7"/>
  <c r="R12" i="7"/>
  <c r="S8" i="7"/>
  <c r="S11" i="9"/>
  <c r="R11" i="9"/>
  <c r="Q41" i="10"/>
  <c r="S41" i="10"/>
  <c r="Q28" i="10"/>
  <c r="S28" i="10"/>
  <c r="R28" i="10"/>
  <c r="R34" i="6"/>
  <c r="S34" i="6"/>
  <c r="S11" i="8"/>
  <c r="Q11" i="8"/>
  <c r="Q34" i="6"/>
  <c r="S37" i="5"/>
  <c r="S28" i="5"/>
  <c r="Q19" i="6"/>
  <c r="S19" i="6"/>
  <c r="R19" i="6"/>
  <c r="S42" i="6"/>
  <c r="Q42" i="6"/>
  <c r="R16" i="6"/>
  <c r="Q16" i="6"/>
  <c r="S16" i="6"/>
  <c r="L43" i="6"/>
  <c r="Q27" i="10"/>
  <c r="B9" i="11"/>
  <c r="U9" i="11" s="1"/>
  <c r="U8" i="11"/>
  <c r="L43" i="11"/>
  <c r="B11" i="7"/>
  <c r="U11" i="7" s="1"/>
  <c r="U10" i="7"/>
  <c r="Q43" i="5"/>
  <c r="R43" i="5"/>
  <c r="S43" i="5"/>
  <c r="B10" i="14" l="1"/>
  <c r="B9" i="13"/>
  <c r="B10" i="12"/>
  <c r="B10" i="11"/>
  <c r="U10" i="11" s="1"/>
  <c r="B10" i="10"/>
  <c r="B11" i="9"/>
  <c r="U10" i="9"/>
  <c r="U9" i="9"/>
  <c r="U10" i="8"/>
  <c r="B11" i="8"/>
  <c r="B12" i="7"/>
  <c r="B9" i="5"/>
  <c r="S31" i="9"/>
  <c r="Q31" i="9"/>
  <c r="R9" i="10"/>
  <c r="R8" i="8"/>
  <c r="Q29" i="7"/>
  <c r="R17" i="8"/>
  <c r="Q38" i="8"/>
  <c r="Q22" i="10"/>
  <c r="Q38" i="9"/>
  <c r="S17" i="8"/>
  <c r="R16" i="7"/>
  <c r="S16" i="7"/>
  <c r="S38" i="9"/>
  <c r="R29" i="7"/>
  <c r="Q11" i="10"/>
  <c r="S22" i="10"/>
  <c r="R11" i="10"/>
  <c r="R33" i="10"/>
  <c r="Q33" i="10"/>
  <c r="S15" i="7"/>
  <c r="R15" i="7"/>
  <c r="Q15" i="7"/>
  <c r="Q14" i="10"/>
  <c r="S40" i="10"/>
  <c r="Q18" i="9"/>
  <c r="Q41" i="8"/>
  <c r="R40" i="10"/>
  <c r="S31" i="10"/>
  <c r="R21" i="7"/>
  <c r="S41" i="8"/>
  <c r="Q31" i="10"/>
  <c r="R39" i="8"/>
  <c r="S28" i="9"/>
  <c r="Q21" i="7"/>
  <c r="S35" i="9"/>
  <c r="Q28" i="9"/>
  <c r="Q25" i="10"/>
  <c r="R18" i="9"/>
  <c r="R20" i="10"/>
  <c r="R33" i="7"/>
  <c r="S25" i="10"/>
  <c r="Q35" i="9"/>
  <c r="S32" i="8"/>
  <c r="R16" i="10"/>
  <c r="R38" i="10"/>
  <c r="Q38" i="10"/>
  <c r="S39" i="8"/>
  <c r="Q32" i="8"/>
  <c r="R14" i="10"/>
  <c r="B10" i="15"/>
  <c r="U9" i="15"/>
  <c r="L31" i="19"/>
  <c r="S10" i="8"/>
  <c r="Q10" i="8"/>
  <c r="R10" i="8"/>
  <c r="Q43" i="6"/>
  <c r="S43" i="6"/>
  <c r="R44" i="6"/>
  <c r="J4" i="7" s="1"/>
  <c r="N43" i="7" s="1"/>
  <c r="R43" i="6"/>
  <c r="S29" i="5"/>
  <c r="R29" i="5"/>
  <c r="Q29" i="5"/>
  <c r="R14" i="8"/>
  <c r="S14" i="8"/>
  <c r="Q14" i="8"/>
  <c r="S16" i="8"/>
  <c r="R16" i="8"/>
  <c r="Q16" i="8"/>
  <c r="J21" i="19"/>
  <c r="L21" i="19"/>
  <c r="U10" i="12"/>
  <c r="B11" i="12"/>
  <c r="S23" i="7"/>
  <c r="Q23" i="7"/>
  <c r="R23" i="7"/>
  <c r="U47" i="6"/>
  <c r="L46" i="7" s="1"/>
  <c r="S23" i="8"/>
  <c r="Q23" i="8"/>
  <c r="R23" i="8"/>
  <c r="Q39" i="6"/>
  <c r="R39" i="6"/>
  <c r="R18" i="6"/>
  <c r="Q18" i="6"/>
  <c r="S18" i="6"/>
  <c r="Q9" i="6"/>
  <c r="S9" i="6"/>
  <c r="L43" i="8"/>
  <c r="L43" i="10"/>
  <c r="Q32" i="5"/>
  <c r="S32" i="5"/>
  <c r="S41" i="6"/>
  <c r="R41" i="6"/>
  <c r="Q41" i="6"/>
  <c r="S29" i="10"/>
  <c r="R29" i="10"/>
  <c r="S27" i="10"/>
  <c r="R27" i="10"/>
  <c r="Q23" i="10"/>
  <c r="R23" i="10"/>
  <c r="S23" i="10"/>
  <c r="S38" i="5"/>
  <c r="R38" i="5"/>
  <c r="R13" i="5"/>
  <c r="S13" i="5"/>
  <c r="Q13" i="5"/>
  <c r="R11" i="5"/>
  <c r="Q11" i="5"/>
  <c r="S41" i="7"/>
  <c r="R41" i="7"/>
  <c r="Q39" i="7"/>
  <c r="S39" i="7"/>
  <c r="S31" i="7"/>
  <c r="R31" i="7"/>
  <c r="B10" i="5"/>
  <c r="U9" i="5"/>
  <c r="R22" i="5"/>
  <c r="Q22" i="5"/>
  <c r="R17" i="5"/>
  <c r="S17" i="5"/>
  <c r="S35" i="6"/>
  <c r="R35" i="6"/>
  <c r="S28" i="6"/>
  <c r="Q28" i="6"/>
  <c r="B11" i="16"/>
  <c r="U10" i="16"/>
  <c r="R37" i="5"/>
  <c r="Q37" i="5"/>
  <c r="Q33" i="5"/>
  <c r="S33" i="5"/>
  <c r="Q30" i="6"/>
  <c r="R30" i="6"/>
  <c r="S30" i="6"/>
  <c r="R21" i="6"/>
  <c r="S21" i="6"/>
  <c r="Q21" i="6"/>
  <c r="Q14" i="6"/>
  <c r="R14" i="6"/>
  <c r="S14" i="6"/>
  <c r="S13" i="7"/>
  <c r="Q13" i="7"/>
  <c r="Q8" i="7"/>
  <c r="R8" i="7"/>
  <c r="R39" i="5"/>
  <c r="S39" i="5"/>
  <c r="Q39" i="5"/>
  <c r="Q30" i="5"/>
  <c r="R30" i="5"/>
  <c r="S30" i="5"/>
  <c r="Q32" i="6"/>
  <c r="R32" i="6"/>
  <c r="L43" i="12"/>
  <c r="B11" i="6"/>
  <c r="Q27" i="8"/>
  <c r="R25" i="8"/>
  <c r="S36" i="9"/>
  <c r="R18" i="7"/>
  <c r="S19" i="8"/>
  <c r="S20" i="9"/>
  <c r="Q20" i="9"/>
  <c r="R18" i="10"/>
  <c r="Q18" i="10"/>
  <c r="Q21" i="10"/>
  <c r="R40" i="8"/>
  <c r="Q19" i="8"/>
  <c r="S29" i="9"/>
  <c r="Q40" i="8"/>
  <c r="Q21" i="8"/>
  <c r="L43" i="9"/>
  <c r="L43" i="15"/>
  <c r="S25" i="9"/>
  <c r="Q29" i="9"/>
  <c r="Q32" i="10"/>
  <c r="S21" i="8"/>
  <c r="U10" i="14" l="1"/>
  <c r="B11" i="14"/>
  <c r="B10" i="13"/>
  <c r="U9" i="13"/>
  <c r="B11" i="11"/>
  <c r="U11" i="11" s="1"/>
  <c r="B11" i="10"/>
  <c r="U10" i="10"/>
  <c r="U11" i="9"/>
  <c r="B12" i="9"/>
  <c r="B12" i="8"/>
  <c r="U11" i="8"/>
  <c r="B13" i="7"/>
  <c r="U12" i="7"/>
  <c r="B11" i="15"/>
  <c r="U10" i="15"/>
  <c r="R43" i="7"/>
  <c r="S43" i="7"/>
  <c r="Q43" i="7"/>
  <c r="R44" i="7"/>
  <c r="J4" i="8" s="1"/>
  <c r="N43" i="8" s="1"/>
  <c r="B11" i="5"/>
  <c r="U10" i="5"/>
  <c r="U48" i="6"/>
  <c r="L45" i="7" s="1"/>
  <c r="L48" i="7" s="1"/>
  <c r="B12" i="12"/>
  <c r="U11" i="12"/>
  <c r="B12" i="6"/>
  <c r="U11" i="6"/>
  <c r="B12" i="16"/>
  <c r="U11" i="16"/>
  <c r="U11" i="14" l="1"/>
  <c r="B12" i="14"/>
  <c r="B11" i="13"/>
  <c r="U10" i="13"/>
  <c r="B12" i="11"/>
  <c r="B13" i="11" s="1"/>
  <c r="B12" i="10"/>
  <c r="U11" i="10"/>
  <c r="B13" i="9"/>
  <c r="U12" i="9"/>
  <c r="U12" i="8"/>
  <c r="B13" i="8"/>
  <c r="B14" i="7"/>
  <c r="U13" i="7"/>
  <c r="B12" i="15"/>
  <c r="U11" i="15"/>
  <c r="U12" i="6"/>
  <c r="B13" i="6"/>
  <c r="B13" i="12"/>
  <c r="U12" i="12"/>
  <c r="U12" i="16"/>
  <c r="B13" i="16"/>
  <c r="B12" i="5"/>
  <c r="U11" i="5"/>
  <c r="R43" i="8"/>
  <c r="S43" i="8"/>
  <c r="R44" i="8"/>
  <c r="J4" i="9" s="1"/>
  <c r="N43" i="9" s="1"/>
  <c r="Q43" i="8"/>
  <c r="U12" i="11"/>
  <c r="U47" i="7"/>
  <c r="L46" i="8" s="1"/>
  <c r="U12" i="14" l="1"/>
  <c r="B13" i="14"/>
  <c r="U11" i="13"/>
  <c r="B12" i="13"/>
  <c r="U12" i="10"/>
  <c r="B13" i="10"/>
  <c r="U13" i="9"/>
  <c r="B14" i="9"/>
  <c r="U13" i="8"/>
  <c r="B14" i="8"/>
  <c r="U14" i="7"/>
  <c r="B15" i="7"/>
  <c r="B13" i="15"/>
  <c r="U12" i="15"/>
  <c r="U13" i="16"/>
  <c r="B14" i="16"/>
  <c r="U13" i="11"/>
  <c r="B14" i="11"/>
  <c r="U48" i="7"/>
  <c r="L45" i="8" s="1"/>
  <c r="L48" i="8" s="1"/>
  <c r="U13" i="12"/>
  <c r="B14" i="12"/>
  <c r="B14" i="6"/>
  <c r="U13" i="6"/>
  <c r="Q43" i="9"/>
  <c r="R43" i="9"/>
  <c r="S43" i="9"/>
  <c r="R44" i="9"/>
  <c r="J4" i="10" s="1"/>
  <c r="N43" i="10" s="1"/>
  <c r="B13" i="5"/>
  <c r="U12" i="5"/>
  <c r="U13" i="14" l="1"/>
  <c r="B14" i="14"/>
  <c r="U12" i="13"/>
  <c r="B13" i="13"/>
  <c r="B14" i="10"/>
  <c r="U13" i="10"/>
  <c r="U14" i="9"/>
  <c r="B15" i="9"/>
  <c r="U14" i="8"/>
  <c r="B15" i="8"/>
  <c r="U15" i="7"/>
  <c r="B16" i="7"/>
  <c r="B14" i="15"/>
  <c r="U13" i="15"/>
  <c r="B15" i="6"/>
  <c r="U14" i="6"/>
  <c r="U14" i="11"/>
  <c r="B15" i="11"/>
  <c r="R43" i="10"/>
  <c r="S43" i="10"/>
  <c r="Q43" i="10"/>
  <c r="R44" i="10"/>
  <c r="J4" i="11" s="1"/>
  <c r="N43" i="11" s="1"/>
  <c r="U47" i="8"/>
  <c r="L46" i="9" s="1"/>
  <c r="U13" i="5"/>
  <c r="B14" i="5"/>
  <c r="U14" i="16"/>
  <c r="B15" i="16"/>
  <c r="B15" i="12"/>
  <c r="U14" i="12"/>
  <c r="U14" i="14" l="1"/>
  <c r="B15" i="14"/>
  <c r="B14" i="13"/>
  <c r="U13" i="13"/>
  <c r="U14" i="10"/>
  <c r="B15" i="10"/>
  <c r="B16" i="9"/>
  <c r="U15" i="9"/>
  <c r="B16" i="8"/>
  <c r="U15" i="8"/>
  <c r="B17" i="7"/>
  <c r="U16" i="7"/>
  <c r="U14" i="15"/>
  <c r="B15" i="15"/>
  <c r="U15" i="11"/>
  <c r="B16" i="11"/>
  <c r="U15" i="12"/>
  <c r="B16" i="12"/>
  <c r="U48" i="8"/>
  <c r="L45" i="9" s="1"/>
  <c r="L48" i="9" s="1"/>
  <c r="B15" i="5"/>
  <c r="U14" i="5"/>
  <c r="B16" i="6"/>
  <c r="U15" i="6"/>
  <c r="R43" i="11"/>
  <c r="R44" i="11"/>
  <c r="J4" i="12" s="1"/>
  <c r="N43" i="12" s="1"/>
  <c r="Q43" i="11"/>
  <c r="S43" i="11"/>
  <c r="B16" i="16"/>
  <c r="U15" i="16"/>
  <c r="U15" i="14" l="1"/>
  <c r="B16" i="14"/>
  <c r="U14" i="13"/>
  <c r="B15" i="13"/>
  <c r="U15" i="10"/>
  <c r="B16" i="10"/>
  <c r="U16" i="9"/>
  <c r="B17" i="9"/>
  <c r="B17" i="8"/>
  <c r="U16" i="8"/>
  <c r="B18" i="7"/>
  <c r="U17" i="7"/>
  <c r="B16" i="15"/>
  <c r="U15" i="15"/>
  <c r="U16" i="12"/>
  <c r="B17" i="12"/>
  <c r="U16" i="6"/>
  <c r="B17" i="6"/>
  <c r="U16" i="11"/>
  <c r="B17" i="11"/>
  <c r="S43" i="12"/>
  <c r="R43" i="12"/>
  <c r="R44" i="12"/>
  <c r="J4" i="13" s="1"/>
  <c r="N43" i="13" s="1"/>
  <c r="Q43" i="12"/>
  <c r="B17" i="16"/>
  <c r="U16" i="16"/>
  <c r="U15" i="5"/>
  <c r="B16" i="5"/>
  <c r="U47" i="9"/>
  <c r="L46" i="10" s="1"/>
  <c r="U48" i="9"/>
  <c r="L45" i="10" s="1"/>
  <c r="L48" i="10" s="1"/>
  <c r="B17" i="14" l="1"/>
  <c r="U16" i="14"/>
  <c r="B16" i="13"/>
  <c r="U15" i="13"/>
  <c r="B17" i="10"/>
  <c r="U16" i="10"/>
  <c r="B18" i="9"/>
  <c r="U17" i="9"/>
  <c r="U17" i="8"/>
  <c r="B18" i="8"/>
  <c r="U18" i="7"/>
  <c r="B19" i="7"/>
  <c r="B17" i="15"/>
  <c r="U16" i="15"/>
  <c r="U16" i="5"/>
  <c r="B17" i="5"/>
  <c r="U17" i="11"/>
  <c r="B18" i="11"/>
  <c r="U17" i="6"/>
  <c r="B18" i="6"/>
  <c r="U17" i="16"/>
  <c r="B18" i="16"/>
  <c r="U47" i="10"/>
  <c r="L46" i="11" s="1"/>
  <c r="U48" i="10"/>
  <c r="L45" i="11" s="1"/>
  <c r="L48" i="11" s="1"/>
  <c r="S43" i="13"/>
  <c r="R44" i="13"/>
  <c r="J4" i="14" s="1"/>
  <c r="N43" i="14" s="1"/>
  <c r="R43" i="13"/>
  <c r="Q43" i="13"/>
  <c r="B18" i="12"/>
  <c r="U17" i="12"/>
  <c r="U17" i="14" l="1"/>
  <c r="B18" i="14"/>
  <c r="B17" i="13"/>
  <c r="U16" i="13"/>
  <c r="U17" i="10"/>
  <c r="B18" i="10"/>
  <c r="B19" i="9"/>
  <c r="U18" i="9"/>
  <c r="B19" i="8"/>
  <c r="U18" i="8"/>
  <c r="B20" i="7"/>
  <c r="U19" i="7"/>
  <c r="U17" i="15"/>
  <c r="B18" i="15"/>
  <c r="U47" i="11"/>
  <c r="L46" i="12" s="1"/>
  <c r="U18" i="12"/>
  <c r="B19" i="12"/>
  <c r="B19" i="16"/>
  <c r="U18" i="16"/>
  <c r="U18" i="11"/>
  <c r="B19" i="11"/>
  <c r="B19" i="6"/>
  <c r="U18" i="6"/>
  <c r="U17" i="5"/>
  <c r="B18" i="5"/>
  <c r="Q43" i="14"/>
  <c r="S43" i="14"/>
  <c r="R44" i="14"/>
  <c r="J4" i="15" s="1"/>
  <c r="N43" i="15" s="1"/>
  <c r="R43" i="14"/>
  <c r="B19" i="14" l="1"/>
  <c r="U18" i="14"/>
  <c r="B18" i="13"/>
  <c r="U17" i="13"/>
  <c r="U18" i="10"/>
  <c r="B19" i="10"/>
  <c r="B20" i="9"/>
  <c r="U19" i="9"/>
  <c r="U19" i="8"/>
  <c r="B20" i="8"/>
  <c r="U20" i="7"/>
  <c r="B21" i="7"/>
  <c r="U18" i="15"/>
  <c r="B19" i="15"/>
  <c r="B19" i="5"/>
  <c r="U18" i="5"/>
  <c r="U19" i="12"/>
  <c r="B20" i="12"/>
  <c r="U19" i="6"/>
  <c r="B20" i="6"/>
  <c r="B20" i="11"/>
  <c r="U19" i="11"/>
  <c r="Q43" i="15"/>
  <c r="S43" i="15"/>
  <c r="R43" i="15"/>
  <c r="R44" i="15"/>
  <c r="J4" i="16" s="1"/>
  <c r="N43" i="16" s="1"/>
  <c r="U19" i="16"/>
  <c r="B20" i="16"/>
  <c r="U48" i="11"/>
  <c r="L45" i="12" s="1"/>
  <c r="L48" i="12" s="1"/>
  <c r="B20" i="14" l="1"/>
  <c r="U19" i="14"/>
  <c r="B19" i="13"/>
  <c r="U18" i="13"/>
  <c r="B20" i="10"/>
  <c r="U19" i="10"/>
  <c r="U20" i="9"/>
  <c r="B21" i="9"/>
  <c r="B21" i="8"/>
  <c r="U20" i="8"/>
  <c r="B22" i="7"/>
  <c r="U21" i="7"/>
  <c r="U19" i="15"/>
  <c r="B20" i="15"/>
  <c r="S43" i="16"/>
  <c r="R44" i="16"/>
  <c r="R43" i="16"/>
  <c r="Q43" i="16"/>
  <c r="U20" i="11"/>
  <c r="B21" i="11"/>
  <c r="U20" i="6"/>
  <c r="B21" i="6"/>
  <c r="U47" i="12"/>
  <c r="L46" i="13" s="1"/>
  <c r="U48" i="12"/>
  <c r="L45" i="13" s="1"/>
  <c r="L48" i="13" s="1"/>
  <c r="B21" i="16"/>
  <c r="U20" i="16"/>
  <c r="B21" i="12"/>
  <c r="U20" i="12"/>
  <c r="B20" i="5"/>
  <c r="U19" i="5"/>
  <c r="B21" i="14" l="1"/>
  <c r="U20" i="14"/>
  <c r="U19" i="13"/>
  <c r="B20" i="13"/>
  <c r="U20" i="10"/>
  <c r="B21" i="10"/>
  <c r="B22" i="9"/>
  <c r="U21" i="9"/>
  <c r="U21" i="8"/>
  <c r="B22" i="8"/>
  <c r="B23" i="7"/>
  <c r="U22" i="7"/>
  <c r="U20" i="15"/>
  <c r="B21" i="15"/>
  <c r="U47" i="13"/>
  <c r="L46" i="14" s="1"/>
  <c r="U21" i="11"/>
  <c r="B22" i="11"/>
  <c r="U21" i="16"/>
  <c r="B22" i="16"/>
  <c r="U21" i="12"/>
  <c r="B22" i="12"/>
  <c r="U21" i="6"/>
  <c r="B22" i="6"/>
  <c r="U20" i="5"/>
  <c r="B21" i="5"/>
  <c r="B22" i="14" l="1"/>
  <c r="U21" i="14"/>
  <c r="B21" i="13"/>
  <c r="U20" i="13"/>
  <c r="B22" i="10"/>
  <c r="U21" i="10"/>
  <c r="U22" i="9"/>
  <c r="B23" i="9"/>
  <c r="B23" i="8"/>
  <c r="U22" i="8"/>
  <c r="U23" i="7"/>
  <c r="B24" i="7"/>
  <c r="U21" i="15"/>
  <c r="B22" i="15"/>
  <c r="B22" i="5"/>
  <c r="U21" i="5"/>
  <c r="U22" i="12"/>
  <c r="B23" i="12"/>
  <c r="U22" i="11"/>
  <c r="B23" i="11"/>
  <c r="U22" i="16"/>
  <c r="B23" i="16"/>
  <c r="B23" i="6"/>
  <c r="U22" i="6"/>
  <c r="U48" i="13"/>
  <c r="L45" i="14" s="1"/>
  <c r="L48" i="14" s="1"/>
  <c r="U22" i="14" l="1"/>
  <c r="B23" i="14"/>
  <c r="U21" i="13"/>
  <c r="B22" i="13"/>
  <c r="U22" i="10"/>
  <c r="B23" i="10"/>
  <c r="B24" i="9"/>
  <c r="U23" i="9"/>
  <c r="B24" i="8"/>
  <c r="U23" i="8"/>
  <c r="B25" i="7"/>
  <c r="U24" i="7"/>
  <c r="U22" i="15"/>
  <c r="B23" i="15"/>
  <c r="U23" i="11"/>
  <c r="B24" i="11"/>
  <c r="U47" i="14"/>
  <c r="L46" i="15" s="1"/>
  <c r="U23" i="12"/>
  <c r="B24" i="12"/>
  <c r="B24" i="6"/>
  <c r="U23" i="6"/>
  <c r="U23" i="16"/>
  <c r="B24" i="16"/>
  <c r="B23" i="5"/>
  <c r="U22" i="5"/>
  <c r="U23" i="14" l="1"/>
  <c r="B24" i="14"/>
  <c r="U22" i="13"/>
  <c r="B23" i="13"/>
  <c r="U23" i="10"/>
  <c r="B24" i="10"/>
  <c r="U24" i="9"/>
  <c r="B25" i="9"/>
  <c r="B25" i="8"/>
  <c r="U24" i="8"/>
  <c r="B26" i="7"/>
  <c r="U25" i="7"/>
  <c r="B24" i="15"/>
  <c r="U23" i="15"/>
  <c r="B25" i="12"/>
  <c r="U24" i="12"/>
  <c r="U48" i="14"/>
  <c r="L45" i="15" s="1"/>
  <c r="L48" i="15" s="1"/>
  <c r="B25" i="16"/>
  <c r="U24" i="16"/>
  <c r="U24" i="6"/>
  <c r="B25" i="6"/>
  <c r="U24" i="11"/>
  <c r="B25" i="11"/>
  <c r="U23" i="5"/>
  <c r="B24" i="5"/>
  <c r="B25" i="14" l="1"/>
  <c r="U24" i="14"/>
  <c r="U23" i="13"/>
  <c r="B24" i="13"/>
  <c r="U24" i="10"/>
  <c r="B25" i="10"/>
  <c r="U25" i="9"/>
  <c r="B26" i="9"/>
  <c r="U25" i="8"/>
  <c r="B26" i="8"/>
  <c r="B27" i="7"/>
  <c r="U26" i="7"/>
  <c r="U24" i="15"/>
  <c r="B25" i="15"/>
  <c r="U24" i="5"/>
  <c r="B25" i="5"/>
  <c r="U25" i="6"/>
  <c r="B26" i="6"/>
  <c r="U25" i="11"/>
  <c r="B26" i="11"/>
  <c r="U25" i="12"/>
  <c r="B26" i="12"/>
  <c r="B26" i="16"/>
  <c r="U25" i="16"/>
  <c r="U47" i="15"/>
  <c r="L46" i="16" s="1"/>
  <c r="U48" i="15"/>
  <c r="L45" i="16" s="1"/>
  <c r="L48" i="16" s="1"/>
  <c r="U25" i="14" l="1"/>
  <c r="B26" i="14"/>
  <c r="U24" i="13"/>
  <c r="B25" i="13"/>
  <c r="B26" i="10"/>
  <c r="U25" i="10"/>
  <c r="U26" i="9"/>
  <c r="B27" i="9"/>
  <c r="U26" i="8"/>
  <c r="B27" i="8"/>
  <c r="B28" i="7"/>
  <c r="U27" i="7"/>
  <c r="U25" i="15"/>
  <c r="B26" i="15"/>
  <c r="U47" i="16"/>
  <c r="U48" i="16" s="1"/>
  <c r="B27" i="12"/>
  <c r="U26" i="12"/>
  <c r="B27" i="11"/>
  <c r="U26" i="11"/>
  <c r="U26" i="6"/>
  <c r="B27" i="6"/>
  <c r="B26" i="5"/>
  <c r="U25" i="5"/>
  <c r="B27" i="16"/>
  <c r="U26" i="16"/>
  <c r="B27" i="14" l="1"/>
  <c r="U26" i="14"/>
  <c r="U25" i="13"/>
  <c r="B26" i="13"/>
  <c r="U26" i="10"/>
  <c r="B27" i="10"/>
  <c r="B28" i="9"/>
  <c r="U27" i="9"/>
  <c r="U27" i="8"/>
  <c r="B28" i="8"/>
  <c r="U28" i="7"/>
  <c r="B29" i="7"/>
  <c r="U26" i="15"/>
  <c r="B27" i="15"/>
  <c r="B28" i="12"/>
  <c r="U27" i="12"/>
  <c r="B28" i="6"/>
  <c r="U27" i="6"/>
  <c r="B27" i="5"/>
  <c r="U26" i="5"/>
  <c r="B28" i="11"/>
  <c r="U27" i="11"/>
  <c r="B28" i="16"/>
  <c r="U27" i="16"/>
  <c r="B28" i="14" l="1"/>
  <c r="U27" i="14"/>
  <c r="U26" i="13"/>
  <c r="B27" i="13"/>
  <c r="U27" i="10"/>
  <c r="B28" i="10"/>
  <c r="U28" i="9"/>
  <c r="B29" i="9"/>
  <c r="U28" i="8"/>
  <c r="B29" i="8"/>
  <c r="U29" i="7"/>
  <c r="B30" i="7"/>
  <c r="B28" i="15"/>
  <c r="U27" i="15"/>
  <c r="U27" i="5"/>
  <c r="B28" i="5"/>
  <c r="U28" i="6"/>
  <c r="B29" i="6"/>
  <c r="U28" i="12"/>
  <c r="B29" i="12"/>
  <c r="B29" i="16"/>
  <c r="U28" i="16"/>
  <c r="B29" i="11"/>
  <c r="U28" i="11"/>
  <c r="B29" i="14" l="1"/>
  <c r="U28" i="14"/>
  <c r="U27" i="13"/>
  <c r="B28" i="13"/>
  <c r="U28" i="10"/>
  <c r="B29" i="10"/>
  <c r="U29" i="9"/>
  <c r="B30" i="9"/>
  <c r="B30" i="8"/>
  <c r="U29" i="8"/>
  <c r="U30" i="7"/>
  <c r="B31" i="7"/>
  <c r="B29" i="15"/>
  <c r="U28" i="15"/>
  <c r="U29" i="12"/>
  <c r="B30" i="12"/>
  <c r="B29" i="5"/>
  <c r="U28" i="5"/>
  <c r="B30" i="6"/>
  <c r="U29" i="6"/>
  <c r="U29" i="11"/>
  <c r="B30" i="11"/>
  <c r="U29" i="16"/>
  <c r="B30" i="16"/>
  <c r="B30" i="14" l="1"/>
  <c r="U29" i="14"/>
  <c r="U28" i="13"/>
  <c r="B29" i="13"/>
  <c r="U29" i="10"/>
  <c r="B30" i="10"/>
  <c r="U30" i="9"/>
  <c r="B31" i="9"/>
  <c r="U30" i="8"/>
  <c r="B31" i="8"/>
  <c r="U31" i="7"/>
  <c r="B32" i="7"/>
  <c r="B30" i="15"/>
  <c r="U29" i="15"/>
  <c r="U29" i="5"/>
  <c r="B30" i="5"/>
  <c r="B31" i="12"/>
  <c r="U30" i="12"/>
  <c r="B31" i="16"/>
  <c r="U30" i="16"/>
  <c r="U30" i="6"/>
  <c r="B31" i="6"/>
  <c r="U30" i="11"/>
  <c r="B31" i="11"/>
  <c r="U30" i="14" l="1"/>
  <c r="B31" i="14"/>
  <c r="B30" i="13"/>
  <c r="U29" i="13"/>
  <c r="B31" i="10"/>
  <c r="U30" i="10"/>
  <c r="B32" i="9"/>
  <c r="U31" i="9"/>
  <c r="B32" i="8"/>
  <c r="U31" i="8"/>
  <c r="U32" i="7"/>
  <c r="B33" i="7"/>
  <c r="U30" i="15"/>
  <c r="B31" i="15"/>
  <c r="B32" i="12"/>
  <c r="U31" i="12"/>
  <c r="B31" i="5"/>
  <c r="U30" i="5"/>
  <c r="U31" i="11"/>
  <c r="B32" i="11"/>
  <c r="B32" i="16"/>
  <c r="U31" i="16"/>
  <c r="B32" i="6"/>
  <c r="U31" i="6"/>
  <c r="U31" i="14" l="1"/>
  <c r="B32" i="14"/>
  <c r="U30" i="13"/>
  <c r="B31" i="13"/>
  <c r="B32" i="10"/>
  <c r="U31" i="10"/>
  <c r="B33" i="9"/>
  <c r="U32" i="9"/>
  <c r="B33" i="8"/>
  <c r="U32" i="8"/>
  <c r="B34" i="7"/>
  <c r="U33" i="7"/>
  <c r="U31" i="15"/>
  <c r="B32" i="15"/>
  <c r="U32" i="6"/>
  <c r="B33" i="6"/>
  <c r="U31" i="5"/>
  <c r="B32" i="5"/>
  <c r="B33" i="12"/>
  <c r="U32" i="12"/>
  <c r="B33" i="16"/>
  <c r="U32" i="16"/>
  <c r="B33" i="11"/>
  <c r="U32" i="11"/>
  <c r="U32" i="14" l="1"/>
  <c r="B33" i="14"/>
  <c r="U31" i="13"/>
  <c r="B32" i="13"/>
  <c r="U32" i="10"/>
  <c r="B33" i="10"/>
  <c r="U33" i="9"/>
  <c r="B34" i="9"/>
  <c r="B34" i="8"/>
  <c r="U33" i="8"/>
  <c r="B35" i="7"/>
  <c r="U34" i="7"/>
  <c r="B33" i="15"/>
  <c r="U32" i="15"/>
  <c r="U33" i="11"/>
  <c r="B34" i="11"/>
  <c r="U33" i="12"/>
  <c r="B34" i="12"/>
  <c r="U33" i="16"/>
  <c r="B34" i="16"/>
  <c r="U32" i="5"/>
  <c r="B33" i="5"/>
  <c r="U33" i="6"/>
  <c r="B34" i="6"/>
  <c r="B34" i="14" l="1"/>
  <c r="U33" i="14"/>
  <c r="B33" i="13"/>
  <c r="U32" i="13"/>
  <c r="B34" i="10"/>
  <c r="U33" i="10"/>
  <c r="B35" i="9"/>
  <c r="U34" i="9"/>
  <c r="U34" i="8"/>
  <c r="B35" i="8"/>
  <c r="U35" i="7"/>
  <c r="B36" i="7"/>
  <c r="U33" i="15"/>
  <c r="B34" i="15"/>
  <c r="B35" i="6"/>
  <c r="U34" i="6"/>
  <c r="U34" i="12"/>
  <c r="B35" i="12"/>
  <c r="B35" i="16"/>
  <c r="U34" i="16"/>
  <c r="U33" i="5"/>
  <c r="B34" i="5"/>
  <c r="B35" i="11"/>
  <c r="U34" i="11"/>
  <c r="U34" i="14" l="1"/>
  <c r="B35" i="14"/>
  <c r="U33" i="13"/>
  <c r="B34" i="13"/>
  <c r="U34" i="10"/>
  <c r="B35" i="10"/>
  <c r="U35" i="9"/>
  <c r="B36" i="9"/>
  <c r="U35" i="8"/>
  <c r="B36" i="8"/>
  <c r="U36" i="7"/>
  <c r="B37" i="7"/>
  <c r="B35" i="15"/>
  <c r="U34" i="15"/>
  <c r="U35" i="12"/>
  <c r="B36" i="12"/>
  <c r="U35" i="11"/>
  <c r="B36" i="11"/>
  <c r="U35" i="16"/>
  <c r="B36" i="16"/>
  <c r="U34" i="5"/>
  <c r="B35" i="5"/>
  <c r="B36" i="6"/>
  <c r="U35" i="6"/>
  <c r="B36" i="14" l="1"/>
  <c r="U35" i="14"/>
  <c r="U34" i="13"/>
  <c r="B35" i="13"/>
  <c r="U35" i="10"/>
  <c r="B36" i="10"/>
  <c r="U36" i="9"/>
  <c r="B37" i="9"/>
  <c r="U36" i="8"/>
  <c r="B37" i="8"/>
  <c r="B38" i="7"/>
  <c r="U37" i="7"/>
  <c r="U35" i="15"/>
  <c r="B36" i="15"/>
  <c r="U36" i="12"/>
  <c r="B37" i="12"/>
  <c r="B37" i="6"/>
  <c r="U36" i="6"/>
  <c r="U35" i="5"/>
  <c r="B36" i="5"/>
  <c r="U36" i="11"/>
  <c r="B37" i="11"/>
  <c r="U36" i="16"/>
  <c r="B37" i="16"/>
  <c r="B37" i="14" l="1"/>
  <c r="U36" i="14"/>
  <c r="U35" i="13"/>
  <c r="B36" i="13"/>
  <c r="U36" i="10"/>
  <c r="B37" i="10"/>
  <c r="U37" i="9"/>
  <c r="B38" i="9"/>
  <c r="U37" i="8"/>
  <c r="B38" i="8"/>
  <c r="B39" i="7"/>
  <c r="U38" i="7"/>
  <c r="U36" i="15"/>
  <c r="B37" i="15"/>
  <c r="U36" i="5"/>
  <c r="B37" i="5"/>
  <c r="U37" i="11"/>
  <c r="B38" i="11"/>
  <c r="B38" i="6"/>
  <c r="U37" i="6"/>
  <c r="U37" i="12"/>
  <c r="B38" i="12"/>
  <c r="B38" i="16"/>
  <c r="U37" i="16"/>
  <c r="B38" i="14" l="1"/>
  <c r="U37" i="14"/>
  <c r="U36" i="13"/>
  <c r="B37" i="13"/>
  <c r="U37" i="10"/>
  <c r="B38" i="10"/>
  <c r="B39" i="9"/>
  <c r="U38" i="9"/>
  <c r="B39" i="8"/>
  <c r="U38" i="8"/>
  <c r="U39" i="7"/>
  <c r="B40" i="7"/>
  <c r="B38" i="15"/>
  <c r="U37" i="15"/>
  <c r="U38" i="11"/>
  <c r="B39" i="11"/>
  <c r="U37" i="5"/>
  <c r="B38" i="5"/>
  <c r="U38" i="12"/>
  <c r="B39" i="12"/>
  <c r="U38" i="6"/>
  <c r="B39" i="6"/>
  <c r="B39" i="16"/>
  <c r="U38" i="16"/>
  <c r="B39" i="14" l="1"/>
  <c r="U38" i="14"/>
  <c r="B38" i="13"/>
  <c r="U37" i="13"/>
  <c r="B39" i="10"/>
  <c r="U38" i="10"/>
  <c r="U39" i="9"/>
  <c r="B40" i="9"/>
  <c r="U39" i="8"/>
  <c r="B40" i="8"/>
  <c r="B41" i="7"/>
  <c r="U40" i="7"/>
  <c r="U38" i="15"/>
  <c r="B39" i="15"/>
  <c r="U38" i="5"/>
  <c r="B39" i="5"/>
  <c r="U39" i="6"/>
  <c r="B40" i="6"/>
  <c r="U39" i="11"/>
  <c r="B40" i="11"/>
  <c r="B40" i="12"/>
  <c r="U39" i="12"/>
  <c r="B40" i="16"/>
  <c r="U39" i="16"/>
  <c r="B40" i="14" l="1"/>
  <c r="U39" i="14"/>
  <c r="B39" i="13"/>
  <c r="U38" i="13"/>
  <c r="B40" i="10"/>
  <c r="U39" i="10"/>
  <c r="U40" i="9"/>
  <c r="B41" i="9"/>
  <c r="U40" i="8"/>
  <c r="B41" i="8"/>
  <c r="B42" i="7"/>
  <c r="U42" i="7" s="1"/>
  <c r="U41" i="7"/>
  <c r="B40" i="15"/>
  <c r="U39" i="15"/>
  <c r="U40" i="16"/>
  <c r="B41" i="16"/>
  <c r="U40" i="11"/>
  <c r="B41" i="11"/>
  <c r="U39" i="5"/>
  <c r="B40" i="5"/>
  <c r="U40" i="6"/>
  <c r="B41" i="6"/>
  <c r="B41" i="12"/>
  <c r="U40" i="12"/>
  <c r="B41" i="14" l="1"/>
  <c r="U40" i="14"/>
  <c r="U39" i="13"/>
  <c r="B40" i="13"/>
  <c r="B41" i="10"/>
  <c r="U40" i="10"/>
  <c r="U41" i="9"/>
  <c r="B42" i="9"/>
  <c r="U42" i="9" s="1"/>
  <c r="U41" i="8"/>
  <c r="B42" i="8"/>
  <c r="U42" i="8" s="1"/>
  <c r="U40" i="15"/>
  <c r="B41" i="15"/>
  <c r="B42" i="6"/>
  <c r="U42" i="6" s="1"/>
  <c r="U41" i="6"/>
  <c r="U40" i="5"/>
  <c r="B41" i="5"/>
  <c r="U41" i="11"/>
  <c r="B42" i="11"/>
  <c r="U42" i="11" s="1"/>
  <c r="U41" i="16"/>
  <c r="B42" i="16"/>
  <c r="U42" i="16" s="1"/>
  <c r="U41" i="12"/>
  <c r="B42" i="12"/>
  <c r="U42" i="12" s="1"/>
  <c r="U41" i="14" l="1"/>
  <c r="B42" i="14"/>
  <c r="U42" i="14" s="1"/>
  <c r="U40" i="13"/>
  <c r="B41" i="13"/>
  <c r="U41" i="10"/>
  <c r="B42" i="10"/>
  <c r="U42" i="10" s="1"/>
  <c r="U41" i="15"/>
  <c r="B42" i="15"/>
  <c r="U42" i="15" s="1"/>
  <c r="B42" i="5"/>
  <c r="U42" i="5" s="1"/>
  <c r="U41" i="5"/>
  <c r="U41" i="13" l="1"/>
  <c r="B42" i="13"/>
  <c r="U42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</authors>
  <commentList>
    <comment ref="E11" authorId="0" shapeId="0" xr:uid="{B81BD70E-34FC-4F13-A46A-67AFF03CC204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Hinweis auf das Urheberrecht für diese Excel-Anwendung</t>
        </r>
      </text>
    </comment>
    <comment ref="G11" authorId="0" shapeId="0" xr:uid="{F98DD330-47A9-42C8-A876-8E810A756CA2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Beschreibung dieser Anwendung mit Tipps zum Umgang mit Excel</t>
        </r>
      </text>
    </comment>
    <comment ref="I11" authorId="0" shapeId="0" xr:uid="{4A2A98D9-4B18-4D33-AD4D-7E792DDCDC26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Allgemeine Angaben, die in allen Tafeln stehen sollen</t>
        </r>
      </text>
    </comment>
    <comment ref="K11" authorId="0" shapeId="0" xr:uid="{8577E6F1-8EFC-4696-AC17-8E794968022D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Zeit-Umrechnungen in Excel</t>
        </r>
      </text>
    </comment>
    <comment ref="M11" authorId="0" shapeId="0" xr:uid="{7D995876-FA04-4523-B61D-7767FEE39BE0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Freies Blatt für eigene ergänzende Einträge</t>
        </r>
      </text>
    </comment>
    <comment ref="B49" authorId="0" shapeId="0" xr:uid="{B3E673AB-B448-4D39-B24B-49A6FB933068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zum Anfang dieser Seite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Auvista</author>
    <author>prof. Excel-Anwendungen www.auvista.com</author>
    <author>Hans Ötzi</author>
  </authors>
  <commentList>
    <comment ref="A1" authorId="0" shapeId="0" xr:uid="{E27CC3E4-E7D0-4150-95A5-44D9C0671C23}">
      <text>
        <r>
          <rPr>
            <sz val="8"/>
            <color indexed="81"/>
            <rFont val="Tahoma"/>
            <family val="2"/>
          </rPr>
          <t xml:space="preserve">Für Ausgleichstag, um Überstunden auszugleichen, als Arbeitszeit angeben:  0
</t>
        </r>
      </text>
    </comment>
    <comment ref="B1" authorId="1" shapeId="0" xr:uid="{30F61B7B-1BD1-4973-A4A2-5E06CA16F52B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zur Zentrale</t>
        </r>
      </text>
    </comment>
    <comment ref="J2" authorId="0" shapeId="0" xr:uid="{A089DE3C-1654-472E-A74F-930C4A144195}">
      <text>
        <r>
          <rPr>
            <sz val="8"/>
            <color indexed="81"/>
            <rFont val="Tahoma"/>
            <family val="2"/>
          </rPr>
          <t>Z.B. für 8 Stunden geben Sie ein 8:00, also Stunden Doppelpunkt Minuten</t>
        </r>
      </text>
    </comment>
    <comment ref="J4" authorId="1" shapeId="0" xr:uid="{80276DA1-D3D3-47B8-8BBA-09DA2E0E0A38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Beginnen Sie mit der Datei im Juli, tragen Sie die Vormonats-Stunden bitte an gleicher Stelle im Blatt Januar ein.</t>
        </r>
      </text>
    </comment>
    <comment ref="C7" authorId="2" shapeId="0" xr:uid="{43A159AB-DCAC-4D11-940A-E156774D567D}">
      <text>
        <r>
          <rPr>
            <sz val="10"/>
            <color indexed="81"/>
            <rFont val="Tahoma"/>
            <family val="2"/>
          </rPr>
          <t>In dieser Spalte können Sie sich zu den einzelnen Tagen Notizen machen.</t>
        </r>
      </text>
    </comment>
    <comment ref="B8" authorId="0" shapeId="0" xr:uid="{C0AEF4DE-7ABB-4593-8F28-736D29B6825C}">
      <text>
        <r>
          <rPr>
            <sz val="8"/>
            <color indexed="81"/>
            <rFont val="Tahoma"/>
            <family val="2"/>
          </rPr>
          <t>Wenn Sie oben Beginn und Ende des Zeitraums eingetragen haben, sehen Sie hier die Tagesdaten.</t>
        </r>
      </text>
    </comment>
    <comment ref="R43" authorId="2" shapeId="0" xr:uid="{25E3ECA5-D170-4737-B761-2B188226A0BE}">
      <text>
        <r>
          <rPr>
            <sz val="10"/>
            <color indexed="81"/>
            <rFont val="Tahoma"/>
            <family val="2"/>
          </rPr>
          <t>Bei mehr als 1440 Stunden gilt der Dezimalwert in Zelle R44!</t>
        </r>
      </text>
    </comment>
    <comment ref="L47" authorId="3" shapeId="0" xr:uid="{2A375D94-6F7F-475E-8849-C33A20304089}">
      <text>
        <r>
          <rPr>
            <sz val="10"/>
            <color indexed="81"/>
            <rFont val="Tahoma"/>
            <family val="2"/>
          </rPr>
          <t>Geben Sie hier die Anzahl der Urlaubstage ein, die Sie in diesem Monat nehmen.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Auvista</author>
    <author>prof. Excel-Anwendungen www.auvista.com</author>
    <author>Hans Ötzi</author>
  </authors>
  <commentList>
    <comment ref="A1" authorId="0" shapeId="0" xr:uid="{D5BEEC3B-43D7-42FF-B7AD-DFD5F42F75B4}">
      <text>
        <r>
          <rPr>
            <sz val="8"/>
            <color indexed="81"/>
            <rFont val="Tahoma"/>
            <family val="2"/>
          </rPr>
          <t xml:space="preserve">Für Ausgleichstag, um Überstunden auszugleichen, als Arbeitszeit angeben:  0
</t>
        </r>
      </text>
    </comment>
    <comment ref="B1" authorId="1" shapeId="0" xr:uid="{375C9BA1-D849-4C26-A6A2-0C24B90BF287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zur Zentrale</t>
        </r>
      </text>
    </comment>
    <comment ref="J2" authorId="0" shapeId="0" xr:uid="{5EFFFC49-FAB2-406C-BF67-877741DCF79D}">
      <text>
        <r>
          <rPr>
            <sz val="8"/>
            <color indexed="81"/>
            <rFont val="Tahoma"/>
            <family val="2"/>
          </rPr>
          <t>Z.B. für 8 Stunden geben Sie ein 8:00, also Stunden Doppelpunkt Minuten</t>
        </r>
      </text>
    </comment>
    <comment ref="J4" authorId="1" shapeId="0" xr:uid="{166002CA-54B6-4F10-AD9F-9ED47F9827DC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Beginnen Sie mit der Datei im August, tragen Sie die Vormonats-Stunden bitte an gleicher Stelle im Blatt Januar ein.</t>
        </r>
      </text>
    </comment>
    <comment ref="C7" authorId="2" shapeId="0" xr:uid="{F1D362AD-E0D5-4110-A2A4-00B4651F0DD3}">
      <text>
        <r>
          <rPr>
            <sz val="10"/>
            <color indexed="81"/>
            <rFont val="Tahoma"/>
            <family val="2"/>
          </rPr>
          <t>In dieser Spalte können Sie sich zu den einzelnen Tagen Notizen machen.</t>
        </r>
      </text>
    </comment>
    <comment ref="B8" authorId="0" shapeId="0" xr:uid="{50B763C8-836D-42B9-AD0D-5C93837A7DF4}">
      <text>
        <r>
          <rPr>
            <sz val="8"/>
            <color indexed="81"/>
            <rFont val="Tahoma"/>
            <family val="2"/>
          </rPr>
          <t>Wenn Sie oben Beginn und Ende des Zeitraums eingetragen haben, sehen Sie hier die Tagesdaten.</t>
        </r>
      </text>
    </comment>
    <comment ref="R43" authorId="2" shapeId="0" xr:uid="{F95F2D0B-B11F-41F2-B5A5-21BB4683CE1E}">
      <text>
        <r>
          <rPr>
            <sz val="10"/>
            <color indexed="81"/>
            <rFont val="Tahoma"/>
            <family val="2"/>
          </rPr>
          <t>Bei mehr als 1440 Stunden gilt der Dezimalwert in Zelle R44!</t>
        </r>
      </text>
    </comment>
    <comment ref="L47" authorId="3" shapeId="0" xr:uid="{70DD50B5-78A4-450C-B06E-7D3164648CC4}">
      <text>
        <r>
          <rPr>
            <sz val="10"/>
            <color indexed="81"/>
            <rFont val="Tahoma"/>
            <family val="2"/>
          </rPr>
          <t>Geben Sie hier die Anzahl der Urlaubstage ein, die Sie in diesem Monat nehmen.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Auvista</author>
    <author>prof. Excel-Anwendungen www.auvista.com</author>
    <author>Hans Ötzi</author>
  </authors>
  <commentList>
    <comment ref="A1" authorId="0" shapeId="0" xr:uid="{0628882E-75A7-4446-AA02-7538657ACD23}">
      <text>
        <r>
          <rPr>
            <sz val="8"/>
            <color indexed="81"/>
            <rFont val="Tahoma"/>
            <family val="2"/>
          </rPr>
          <t xml:space="preserve">Für Ausgleichstag, um Überstunden auszugleichen, als Arbeitszeit angeben:  0
</t>
        </r>
      </text>
    </comment>
    <comment ref="B1" authorId="1" shapeId="0" xr:uid="{940C669A-122D-4C57-8A3A-CBA7743C145E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zur Zentrale</t>
        </r>
      </text>
    </comment>
    <comment ref="J2" authorId="0" shapeId="0" xr:uid="{B79B3F14-9995-41CC-B7B4-0CFE28757BD7}">
      <text>
        <r>
          <rPr>
            <sz val="8"/>
            <color indexed="81"/>
            <rFont val="Tahoma"/>
            <family val="2"/>
          </rPr>
          <t>Z.B. für 8 Stunden geben Sie ein 8:00, also Stunden Doppelpunkt Minuten</t>
        </r>
      </text>
    </comment>
    <comment ref="J4" authorId="1" shapeId="0" xr:uid="{EC20B1CE-1275-4898-BCCD-AE2E231629C2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Beginnen Sie mit der Datei im September, tragen Sie die Vormonats-Stunden bitte an gleicher Stelle im Blatt Januar ein.</t>
        </r>
      </text>
    </comment>
    <comment ref="C7" authorId="2" shapeId="0" xr:uid="{3C3B757C-B4EB-4669-9DC6-49362F00E5AC}">
      <text>
        <r>
          <rPr>
            <sz val="10"/>
            <color indexed="81"/>
            <rFont val="Tahoma"/>
            <family val="2"/>
          </rPr>
          <t>In dieser Spalte können Sie sich zu den einzelnen Tagen Notizen machen.</t>
        </r>
      </text>
    </comment>
    <comment ref="B8" authorId="0" shapeId="0" xr:uid="{844914B2-E797-424E-A179-4B4D5E5BDE98}">
      <text>
        <r>
          <rPr>
            <sz val="8"/>
            <color indexed="81"/>
            <rFont val="Tahoma"/>
            <family val="2"/>
          </rPr>
          <t>Wenn Sie oben Beginn und Ende des Zeitraums eingetragen haben, sehen Sie hier die Tagesdaten.</t>
        </r>
      </text>
    </comment>
    <comment ref="R43" authorId="2" shapeId="0" xr:uid="{F1BA8DE0-2F5A-4BCD-8825-2D5C5F301EEA}">
      <text>
        <r>
          <rPr>
            <sz val="10"/>
            <color indexed="81"/>
            <rFont val="Tahoma"/>
            <family val="2"/>
          </rPr>
          <t>Bei mehr als 1440 Stunden gilt der Dezimalwert in Zelle R44!</t>
        </r>
      </text>
    </comment>
    <comment ref="L47" authorId="3" shapeId="0" xr:uid="{F3FD8E49-C19A-4C53-88B1-2BDACE70A9D6}">
      <text>
        <r>
          <rPr>
            <sz val="10"/>
            <color indexed="81"/>
            <rFont val="Tahoma"/>
            <family val="2"/>
          </rPr>
          <t>Geben Sie hier die Anzahl der Urlaubstage ein, die Sie in diesem Monat nehmen.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Auvista</author>
    <author>prof. Excel-Anwendungen www.auvista.com</author>
    <author>Hans Ötzi</author>
  </authors>
  <commentList>
    <comment ref="A1" authorId="0" shapeId="0" xr:uid="{928507EA-E4E4-4E87-8566-F9AF296052A5}">
      <text>
        <r>
          <rPr>
            <sz val="8"/>
            <color indexed="81"/>
            <rFont val="Tahoma"/>
            <family val="2"/>
          </rPr>
          <t xml:space="preserve">Für Ausgleichstag, um Überstunden auszugleichen, als Arbeitszeit angeben:  0
</t>
        </r>
      </text>
    </comment>
    <comment ref="B1" authorId="1" shapeId="0" xr:uid="{2CA2E37B-160E-44F4-8580-52DD09EB938F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zur Zentrale</t>
        </r>
      </text>
    </comment>
    <comment ref="J2" authorId="0" shapeId="0" xr:uid="{F1F82FFB-5A58-4EC6-A6A7-CD08F1112202}">
      <text>
        <r>
          <rPr>
            <sz val="8"/>
            <color indexed="81"/>
            <rFont val="Tahoma"/>
            <family val="2"/>
          </rPr>
          <t>Z.B. für 8 Stunden geben Sie ein 8:00, also Stunden Doppelpunkt Minuten</t>
        </r>
      </text>
    </comment>
    <comment ref="J4" authorId="1" shapeId="0" xr:uid="{069D23C1-6BB3-433F-9CE7-5C9D4CFEABA4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Beginnen Sie mit der Datei im Oktober, tragen Sie die Vormonats-Stunden bitte an gleicher Stelle im Blatt Januar ein.</t>
        </r>
      </text>
    </comment>
    <comment ref="C7" authorId="2" shapeId="0" xr:uid="{67546F62-43FE-4760-AD23-20AD18DF0859}">
      <text>
        <r>
          <rPr>
            <sz val="10"/>
            <color indexed="81"/>
            <rFont val="Tahoma"/>
            <family val="2"/>
          </rPr>
          <t>In dieser Spalte können Sie sich zu den einzelnen Tagen Notizen machen.</t>
        </r>
      </text>
    </comment>
    <comment ref="B8" authorId="0" shapeId="0" xr:uid="{99B2D734-9928-4E4F-9DC3-AB431EE231BE}">
      <text>
        <r>
          <rPr>
            <sz val="8"/>
            <color indexed="81"/>
            <rFont val="Tahoma"/>
            <family val="2"/>
          </rPr>
          <t>Wenn Sie oben Beginn und Ende des Zeitraums eingetragen haben, sehen Sie hier die Tagesdaten.</t>
        </r>
      </text>
    </comment>
    <comment ref="R43" authorId="2" shapeId="0" xr:uid="{60095C30-5AC1-4C70-AF9D-E0F0C02AFAF5}">
      <text>
        <r>
          <rPr>
            <sz val="10"/>
            <color indexed="81"/>
            <rFont val="Tahoma"/>
            <family val="2"/>
          </rPr>
          <t>Bei mehr als 1440 Stunden gilt der Dezimalwert in Zelle R44!</t>
        </r>
      </text>
    </comment>
    <comment ref="L47" authorId="3" shapeId="0" xr:uid="{B0E95242-4BEC-4673-9149-92AF8A60FE7B}">
      <text>
        <r>
          <rPr>
            <sz val="10"/>
            <color indexed="81"/>
            <rFont val="Tahoma"/>
            <family val="2"/>
          </rPr>
          <t>Geben Sie hier die Anzahl der Urlaubstage ein, die Sie in diesem Monat nehmen.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  <author>Ein geschätzter Microsoft Office Anwender</author>
    <author>prof. Excel-Anwendungen www.auvista.com</author>
    <author>Hans Ötzi</author>
  </authors>
  <commentList>
    <comment ref="B1" authorId="0" shapeId="0" xr:uid="{246F7E9B-3E3F-4745-8769-C4E4F37EF27E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zur Zentrale</t>
        </r>
      </text>
    </comment>
    <comment ref="J2" authorId="1" shapeId="0" xr:uid="{13FB39B0-2E52-477F-AB91-9AFCBC1B41A1}">
      <text>
        <r>
          <rPr>
            <sz val="8"/>
            <color indexed="81"/>
            <rFont val="Tahoma"/>
            <family val="2"/>
          </rPr>
          <t>Z.B. für 8 Stunden geben Sie ein 8:00, also Stunden Doppelpunkt Minuten</t>
        </r>
      </text>
    </comment>
    <comment ref="J4" authorId="0" shapeId="0" xr:uid="{8C994D35-F97A-41C9-A80B-7E1EFDF255D9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Beginnen Sie mit der Datei im November, tragen Sie die Vormonats-Stunden bitte an gleicher Stelle im Blatt Januar ein.</t>
        </r>
      </text>
    </comment>
    <comment ref="C7" authorId="2" shapeId="0" xr:uid="{F7242494-8AA3-400A-8345-70B49ABCC480}">
      <text>
        <r>
          <rPr>
            <sz val="10"/>
            <color indexed="81"/>
            <rFont val="Tahoma"/>
            <family val="2"/>
          </rPr>
          <t>In dieser Spalte können Sie sich zu den einzelnen Tagen Notizen machen.</t>
        </r>
      </text>
    </comment>
    <comment ref="B8" authorId="1" shapeId="0" xr:uid="{B759F3A9-B3B7-4F36-B1A7-C135F8E2BD3A}">
      <text>
        <r>
          <rPr>
            <sz val="8"/>
            <color indexed="81"/>
            <rFont val="Tahoma"/>
            <family val="2"/>
          </rPr>
          <t>Wenn Sie oben Beginn und Ende des Zeitraums eingetragen haben, sehen Sie hier die Tagesdaten.</t>
        </r>
      </text>
    </comment>
    <comment ref="R43" authorId="2" shapeId="0" xr:uid="{0F2726C8-DA9B-4A2B-A669-4B84B5FA633E}">
      <text>
        <r>
          <rPr>
            <sz val="10"/>
            <color indexed="81"/>
            <rFont val="Tahoma"/>
            <family val="2"/>
          </rPr>
          <t>Bei mehr als 1440 Stunden gilt der Dezimalwert in Zelle R44!</t>
        </r>
      </text>
    </comment>
    <comment ref="L47" authorId="3" shapeId="0" xr:uid="{B537E0EA-B0E7-497A-A8EE-FA8EBEE06C80}">
      <text>
        <r>
          <rPr>
            <sz val="10"/>
            <color indexed="81"/>
            <rFont val="Tahoma"/>
            <family val="2"/>
          </rPr>
          <t>Geben Sie hier die Anzahl der Urlaubstage ein, die Sie in diesem Monat nehmen.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Auvista</author>
    <author>prof. Excel-Anwendungen www.auvista.com</author>
    <author>Hans Ötzi</author>
  </authors>
  <commentList>
    <comment ref="A1" authorId="0" shapeId="0" xr:uid="{CC36A796-152B-4480-AC8C-0B4CEA3AAD1F}">
      <text>
        <r>
          <rPr>
            <sz val="8"/>
            <color indexed="81"/>
            <rFont val="Tahoma"/>
            <family val="2"/>
          </rPr>
          <t xml:space="preserve">Für Ausgleichstag, um Überstunden auszugleichen, als Arbeitszeit angeben:  0
</t>
        </r>
      </text>
    </comment>
    <comment ref="B1" authorId="1" shapeId="0" xr:uid="{9861486F-F501-4B98-B6A3-AD8C350D8921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zur Zentrale</t>
        </r>
      </text>
    </comment>
    <comment ref="J2" authorId="0" shapeId="0" xr:uid="{4F632DF5-BF9B-49C6-BB0A-BBA0E26C28F0}">
      <text>
        <r>
          <rPr>
            <sz val="8"/>
            <color indexed="81"/>
            <rFont val="Tahoma"/>
            <family val="2"/>
          </rPr>
          <t>Z.B. für 8 Stunden geben Sie ein 8:00, also Stunden Doppelpunkt Minuten</t>
        </r>
      </text>
    </comment>
    <comment ref="J4" authorId="1" shapeId="0" xr:uid="{365A9D7C-FC89-4FBF-A152-A827780D36B6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Beginnen Sie mit der Datei im Dezember, tragen Sie die Vormonats-Stunden bitte an gleicher Stelle im Blatt Januar ein.</t>
        </r>
      </text>
    </comment>
    <comment ref="C7" authorId="2" shapeId="0" xr:uid="{C59C92D4-117A-4BD9-ADE3-159DBF24F66D}">
      <text>
        <r>
          <rPr>
            <sz val="10"/>
            <color indexed="81"/>
            <rFont val="Tahoma"/>
            <family val="2"/>
          </rPr>
          <t>In dieser Spalte können Sie sich zu den einzelnen Tagen Notizen machen.</t>
        </r>
      </text>
    </comment>
    <comment ref="B8" authorId="0" shapeId="0" xr:uid="{B1868114-6D83-42CD-B82F-A7F3885A32F3}">
      <text>
        <r>
          <rPr>
            <sz val="8"/>
            <color indexed="81"/>
            <rFont val="Tahoma"/>
            <family val="2"/>
          </rPr>
          <t>Wenn Sie oben Beginn und Ende des Zeitraums eingetragen haben, sehen Sie hier die Tagesdaten.</t>
        </r>
      </text>
    </comment>
    <comment ref="R43" authorId="2" shapeId="0" xr:uid="{EB1B44D3-88BE-4793-A051-64D2C0036193}">
      <text>
        <r>
          <rPr>
            <sz val="10"/>
            <color indexed="81"/>
            <rFont val="Tahoma"/>
            <family val="2"/>
          </rPr>
          <t>Bei mehr als 1440 Stunden gilt der Dezimalwert in Zelle R44!</t>
        </r>
      </text>
    </comment>
    <comment ref="L47" authorId="3" shapeId="0" xr:uid="{D4580A13-7F3F-4838-B6A1-75ED323237D4}">
      <text>
        <r>
          <rPr>
            <sz val="10"/>
            <color indexed="81"/>
            <rFont val="Tahoma"/>
            <family val="2"/>
          </rPr>
          <t>Geben Sie hier die Anzahl der Urlaubstage ein, die Sie in diesem Monat nehmen.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  <author>Thomas Pfeiffer</author>
    <author>Ein geschätzter Microsoft Office Anwender</author>
  </authors>
  <commentList>
    <comment ref="C1" authorId="0" shapeId="0" xr:uid="{DC6E54B4-67A8-4D62-95EF-7701C927EDF7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zur Zentrale</t>
        </r>
      </text>
    </comment>
    <comment ref="G6" authorId="1" shapeId="0" xr:uid="{E26BA18D-94EB-4366-9E9D-E3A492F8297F}">
      <text>
        <r>
          <rPr>
            <sz val="10"/>
            <color indexed="81"/>
            <rFont val="Arial"/>
            <family val="2"/>
          </rPr>
          <t>Kommt-Zeit eingeben in Std:Min</t>
        </r>
      </text>
    </comment>
    <comment ref="H6" authorId="1" shapeId="0" xr:uid="{45EAD918-5EF4-47FA-9563-6BCDA2551CBD}">
      <text>
        <r>
          <rPr>
            <sz val="10"/>
            <color indexed="81"/>
            <rFont val="Arial"/>
            <family val="2"/>
          </rPr>
          <t>Geht-Zeit angeben in Std:Min</t>
        </r>
      </text>
    </comment>
    <comment ref="I24" authorId="2" shapeId="0" xr:uid="{E5E2E2BE-7D1B-4EF9-99AA-C74B4C2F5626}">
      <text>
        <r>
          <rPr>
            <sz val="10"/>
            <color indexed="81"/>
            <rFont val="Arial"/>
            <family val="2"/>
          </rPr>
          <t>Stunden und Minuten mit  Doppelpunkt trennen. Vorhandene Zahlen einfach überschreiben.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7" authorId="2" shapeId="0" xr:uid="{024EAC4C-5DE6-4AB3-A4D7-5E0DA5347678}">
      <text>
        <r>
          <rPr>
            <sz val="10"/>
            <color indexed="81"/>
            <rFont val="Arial"/>
            <family val="2"/>
          </rPr>
          <t>Stunden und Minuten mit Doppelpunkt trennen. Vorhandene Zahlen einfach überschreiben.</t>
        </r>
      </text>
    </comment>
    <comment ref="I27" authorId="2" shapeId="0" xr:uid="{7A269ECC-94AA-42E8-A2FF-45A65FE3F298}">
      <text>
        <r>
          <rPr>
            <sz val="10"/>
            <color indexed="81"/>
            <rFont val="Arial"/>
            <family val="2"/>
          </rPr>
          <t>Stunden und Minuten mit Doppelpunkt trennen. Zahl muß größer sein als Beginn! Also auch 24:00 nicht 0:00!</t>
        </r>
      </text>
    </comment>
    <comment ref="G31" authorId="2" shapeId="0" xr:uid="{9509AC23-23E1-4B6C-9068-C972EEF46638}">
      <text>
        <r>
          <rPr>
            <sz val="10"/>
            <color indexed="81"/>
            <rFont val="Arial"/>
            <family val="2"/>
          </rPr>
          <t>Anfangsdatum eingeben, bitte das Datum ausschreiben zB. 17.03.2027
(bestätigen)</t>
        </r>
      </text>
    </comment>
    <comment ref="I31" authorId="2" shapeId="0" xr:uid="{930EAA27-A6D1-4552-8840-A14D5C088C1F}">
      <text>
        <r>
          <rPr>
            <sz val="10"/>
            <color indexed="81"/>
            <rFont val="Arial"/>
            <family val="2"/>
          </rPr>
          <t>Enddatum eingeben, bitte das Datum ausschreiben zB. 25.03.2028 
(bestätigen); vorhandene Werte einfach überschreiben</t>
        </r>
      </text>
    </comment>
    <comment ref="G34" authorId="2" shapeId="0" xr:uid="{64C04B6A-68CA-4087-A8D4-201369C123A4}">
      <text>
        <r>
          <rPr>
            <sz val="10"/>
            <color indexed="81"/>
            <rFont val="Arial"/>
            <family val="2"/>
          </rPr>
          <t xml:space="preserve">Die Wochenarbeitszeit in Stunden als Zahl eingeben. Vorhandene Zahl einfach überschreiben.
</t>
        </r>
      </text>
    </comment>
    <comment ref="I34" authorId="2" shapeId="0" xr:uid="{5B08F2EB-C278-43DF-9892-675605F27221}">
      <text>
        <r>
          <rPr>
            <sz val="10"/>
            <color indexed="81"/>
            <rFont val="Arial"/>
            <family val="2"/>
          </rPr>
          <t>Die Wochenarbeitszeit in Tagen als Zahl eingeben. Vorhandene Zahl einfach überschreiben.</t>
        </r>
      </text>
    </comment>
    <comment ref="G37" authorId="2" shapeId="0" xr:uid="{11A7F792-C341-4594-A86B-FB7D0F5E0545}">
      <text>
        <r>
          <rPr>
            <sz val="10"/>
            <color indexed="81"/>
            <rFont val="Arial"/>
            <family val="2"/>
          </rPr>
          <t>Die Anzahl der Tage als Zahl eingeben. Vorhandene Zahl einfach überschreiben.</t>
        </r>
      </text>
    </comment>
    <comment ref="I37" authorId="2" shapeId="0" xr:uid="{1B8A7677-5DD1-4AB5-8690-5B07F15A1B39}">
      <text>
        <r>
          <rPr>
            <sz val="10"/>
            <color indexed="81"/>
            <rFont val="Arial"/>
            <family val="2"/>
          </rPr>
          <t>Die durchschnittliche Tagesarbeitszeit in Stunden Doppelpunkt Minuten eingeben. Vorhandene Zahl einfach überschreiben.</t>
        </r>
      </text>
    </comment>
    <comment ref="G40" authorId="2" shapeId="0" xr:uid="{35F11712-5BB7-4524-93F8-CE895BEEF8B9}">
      <text>
        <r>
          <rPr>
            <sz val="10"/>
            <color indexed="81"/>
            <rFont val="Arial"/>
            <family val="2"/>
          </rPr>
          <t>Tage als Dezimalzahl angeben. Vorhandene Eintragung einfach überschreiben.</t>
        </r>
      </text>
    </comment>
    <comment ref="I40" authorId="1" shapeId="0" xr:uid="{33EC6205-6721-494E-9E56-FDEA640D3F5E}">
      <text>
        <r>
          <rPr>
            <sz val="10"/>
            <color indexed="81"/>
            <rFont val="Arial"/>
            <family val="2"/>
          </rPr>
          <t>Die durchschnittliche Tagesarbeitszeit in Stunden Doppelpunkt Minuten eingeben. Vorhandene Zahl einfach überschreiben.</t>
        </r>
      </text>
    </comment>
    <comment ref="G43" authorId="2" shapeId="0" xr:uid="{424335D9-8285-4E47-BB91-3F8AD0657CEC}">
      <text>
        <r>
          <rPr>
            <sz val="10"/>
            <color indexed="81"/>
            <rFont val="Arial"/>
            <family val="2"/>
          </rPr>
          <t>Tage als Dezimalzahl angeben. Vorhandene Eintragung einfach überschreiben.</t>
        </r>
      </text>
    </comment>
    <comment ref="I43" authorId="2" shapeId="0" xr:uid="{C8B73E2D-49E5-4C05-BB89-4D042593701D}">
      <text>
        <r>
          <rPr>
            <sz val="10"/>
            <color indexed="81"/>
            <rFont val="Arial"/>
            <family val="2"/>
          </rPr>
          <t>Stunden als Dezimalzahl angeben. Vorhandene Eintragung einfach überschreiben.</t>
        </r>
      </text>
    </comment>
    <comment ref="L43" authorId="2" shapeId="0" xr:uid="{95B641D2-D2C9-48B8-BE5A-06A129A103D7}">
      <text>
        <r>
          <rPr>
            <sz val="10"/>
            <color indexed="81"/>
            <rFont val="Arial"/>
            <family val="2"/>
          </rPr>
          <t>Minuten als ganze Zahl - vorhandene Zahl einfach überschreiben.</t>
        </r>
      </text>
    </comment>
    <comment ref="G47" authorId="1" shapeId="0" xr:uid="{8038AA54-6611-4403-B799-7C1D8DE4917F}">
      <text>
        <r>
          <rPr>
            <sz val="10"/>
            <color indexed="81"/>
            <rFont val="Arial"/>
            <family val="2"/>
          </rPr>
          <t>Die Zeit in Stunden Doppelpunkt Minuten eingeben. Vorhandene Zahl einfach überschreiben.</t>
        </r>
      </text>
    </comment>
    <comment ref="I47" authorId="1" shapeId="0" xr:uid="{6C245CD2-E43D-4067-892F-3C3DA3502F39}">
      <text>
        <r>
          <rPr>
            <sz val="10"/>
            <color indexed="81"/>
            <rFont val="Arial"/>
            <family val="2"/>
          </rPr>
          <t>Die Zeit in Stunden Doppelpunkt Minuten eingeben. Vorhandene Zahl einfach überschreiben.</t>
        </r>
      </text>
    </comment>
    <comment ref="L47" authorId="1" shapeId="0" xr:uid="{E7BE9737-4BD1-4849-8FCD-C7114434451D}">
      <text>
        <r>
          <rPr>
            <sz val="10"/>
            <color indexed="81"/>
            <rFont val="Arial"/>
            <family val="2"/>
          </rPr>
          <t>Die Zeit in Stunden Doppelpunkt Minuten eingeben. Vorhandene Zahl einfach überschreiben.</t>
        </r>
      </text>
    </comment>
    <comment ref="N47" authorId="1" shapeId="0" xr:uid="{96D54E6E-91B1-4C89-A544-65D9AD922665}">
      <text>
        <r>
          <rPr>
            <sz val="10"/>
            <color indexed="81"/>
            <rFont val="Arial"/>
            <family val="2"/>
          </rPr>
          <t>Die Zeit in Stunden Doppelpunkt Minuten eingeben; bei Bedarf auch noch mit Doppelpunkt Sekunden. Vorhandene Zahl einfach überschreiben.</t>
        </r>
      </text>
    </comment>
    <comment ref="G51" authorId="2" shapeId="0" xr:uid="{92BF7123-890A-455E-B16F-67B848CC2492}">
      <text>
        <r>
          <rPr>
            <sz val="10"/>
            <color indexed="81"/>
            <rFont val="Arial"/>
            <family val="2"/>
          </rPr>
          <t>Uhrzeit eingeben; Stunden und Minuten mit Doppelpunkt trennen. Vorhandene Zahlen einfach überschreiben. Die Eingabe funktioniert nur zwischen 0:00 und 24:00 Uhr.</t>
        </r>
      </text>
    </comment>
    <comment ref="H51" authorId="1" shapeId="0" xr:uid="{5B7312F1-7A8D-4E88-A82B-C45FDFEB77A0}">
      <text>
        <r>
          <rPr>
            <sz val="10"/>
            <color indexed="81"/>
            <rFont val="Arial"/>
            <family val="2"/>
          </rPr>
          <t>Ein Tag hat 1000 beat. 0 ist dabei 0:00 Uhr in Biel in der Schweiz.</t>
        </r>
      </text>
    </comment>
    <comment ref="I51" authorId="1" shapeId="0" xr:uid="{AB5CB932-378F-458A-823A-0ABD773C8A33}">
      <text>
        <r>
          <rPr>
            <sz val="10"/>
            <color indexed="81"/>
            <rFont val="Arial"/>
            <family val="2"/>
          </rPr>
          <t>Dezimalzahl zwischen 0 und 1000 eingeben. Ein Tag hat 1000 beat. 0 ist dabei 0:00 Uhr in Biel in der Schweiz.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</authors>
  <commentList>
    <comment ref="C1" authorId="0" shapeId="0" xr:uid="{2A9FCDF4-61A3-4032-9071-E320AB5F38FC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zur Zentrale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</authors>
  <commentList>
    <comment ref="C1" authorId="0" shapeId="0" xr:uid="{0510CEFC-8180-4473-91E7-92EE74537293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zur Zentrale</t>
        </r>
      </text>
    </comment>
    <comment ref="C125" authorId="0" shapeId="0" xr:uid="{69E61429-8F67-4788-B269-0578B987E0FF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 Zentrale</t>
        </r>
      </text>
    </comment>
    <comment ref="C130" authorId="0" shapeId="0" xr:uid="{65539C5C-FCE2-4116-9A56-361BC50FF4DE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Allgemeine Angaben, die in allen Zeiterfassungstafeln stehen sollen</t>
        </r>
      </text>
    </comment>
    <comment ref="C134" authorId="0" shapeId="0" xr:uid="{23D78E38-9BC0-44FF-9593-4E2128D1EF06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Zeit-Umrechnungen in Excel</t>
        </r>
      </text>
    </comment>
    <comment ref="C138" authorId="0" shapeId="0" xr:uid="{80E63B68-A63D-43A7-AAA5-28CAF93B4A26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Freies Blatt für eigene ergänzende Einträge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</author>
    <author>Ein geschätzter Microsoft Office Anwender</author>
  </authors>
  <commentList>
    <comment ref="C1" authorId="0" shapeId="0" xr:uid="{A9A45D0E-70B3-4E4D-ADCC-E0E0EEF850CA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zur Zentrale</t>
        </r>
      </text>
    </comment>
    <comment ref="C5" authorId="1" shapeId="0" xr:uid="{222C05C7-50BF-4C94-80C9-9BC1FED25F68}">
      <text>
        <r>
          <rPr>
            <sz val="8"/>
            <color indexed="81"/>
            <rFont val="Tahoma"/>
            <family val="2"/>
          </rPr>
          <t>Hier können Sie den Namen Ihrer Firma oder Abteilung angeben.</t>
        </r>
      </text>
    </comment>
    <comment ref="C6" authorId="1" shapeId="0" xr:uid="{382CBB19-3DF2-4A6E-BC2A-502251CE146F}">
      <text>
        <r>
          <rPr>
            <sz val="8"/>
            <color indexed="81"/>
            <rFont val="Tahoma"/>
            <family val="2"/>
          </rPr>
          <t>In dieses Feld können Sie Ihren Namen eintragen.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Auvista</author>
    <author>prof. Excel-Anwendungen www.auvista.com</author>
    <author>Hans Ötzi</author>
  </authors>
  <commentList>
    <comment ref="A1" authorId="0" shapeId="0" xr:uid="{D698786E-E5EF-4139-B4BC-E5C6D214988E}">
      <text>
        <r>
          <rPr>
            <sz val="8"/>
            <color indexed="81"/>
            <rFont val="Tahoma"/>
            <family val="2"/>
          </rPr>
          <t xml:space="preserve">Für Ausgleichstag, um Überstunden auszugleichen, als Arbeitszeit angeben:  0
</t>
        </r>
      </text>
    </comment>
    <comment ref="B1" authorId="1" shapeId="0" xr:uid="{0A7E772B-FC32-4C1B-9A71-C1C6A13F83D2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zur Zentrale</t>
        </r>
      </text>
    </comment>
    <comment ref="J2" authorId="0" shapeId="0" xr:uid="{C2AE3FC2-517E-4063-96B6-6FBFF977A725}">
      <text>
        <r>
          <rPr>
            <sz val="8"/>
            <color indexed="81"/>
            <rFont val="Tahoma"/>
            <family val="2"/>
          </rPr>
          <t>Z.B. für 8 Stunden geben Sie ein 8:00, also Stunden Doppelpunkt Minuten</t>
        </r>
      </text>
    </comment>
    <comment ref="J4" authorId="0" shapeId="0" xr:uid="{A581B0BC-2340-40F4-87F7-701B01AAF00D}">
      <text>
        <r>
          <rPr>
            <sz val="8"/>
            <color indexed="81"/>
            <rFont val="Tahoma"/>
            <family val="2"/>
          </rPr>
          <t>Falls erforderlich, gibt man hier die Über- /Unterstunden des Vormonats in Dezimalzahlen ein.</t>
        </r>
      </text>
    </comment>
    <comment ref="C7" authorId="2" shapeId="0" xr:uid="{96E14CC1-0862-479B-BEB5-3F354ECBA279}">
      <text>
        <r>
          <rPr>
            <sz val="10"/>
            <color indexed="81"/>
            <rFont val="Tahoma"/>
            <family val="2"/>
          </rPr>
          <t>In dieser Spalte können Sie sich zu den einzelnen Tagen Notizen machen.</t>
        </r>
      </text>
    </comment>
    <comment ref="B8" authorId="0" shapeId="0" xr:uid="{7F668637-77B9-4D66-9E54-71F9C08DC4F6}">
      <text>
        <r>
          <rPr>
            <sz val="8"/>
            <color indexed="81"/>
            <rFont val="Tahoma"/>
            <family val="2"/>
          </rPr>
          <t>Wenn Sie oben Beginn und Ende des Zeitraums eingetragen haben, sehen Sie hier die Tagesdaten.</t>
        </r>
      </text>
    </comment>
    <comment ref="R43" authorId="2" shapeId="0" xr:uid="{9425F4A7-3BD1-4EFF-ABAE-F496113A1992}">
      <text>
        <r>
          <rPr>
            <sz val="10"/>
            <color indexed="81"/>
            <rFont val="Tahoma"/>
            <family val="2"/>
          </rPr>
          <t>Bei mehr als 1440 Stunden gilt der Dezimalwert in Zelle R44!</t>
        </r>
      </text>
    </comment>
    <comment ref="L45" authorId="3" shapeId="0" xr:uid="{BE0E577F-39D9-466F-856E-01E363F62930}">
      <text>
        <r>
          <rPr>
            <sz val="10"/>
            <color indexed="81"/>
            <rFont val="Tahoma"/>
            <family val="2"/>
          </rPr>
          <t>Geben Sie hier die Zahl der Urlaubstage pro Jahr an.</t>
        </r>
      </text>
    </comment>
    <comment ref="L46" authorId="3" shapeId="0" xr:uid="{901FDC71-DE43-46C9-A560-71E5A2D39076}">
      <text>
        <r>
          <rPr>
            <sz val="10"/>
            <color indexed="81"/>
            <rFont val="Tahoma"/>
            <family val="2"/>
          </rPr>
          <t>Tragen Sie hier die Anzahl der Tage vom Resturlaub zum 1.1 ein.</t>
        </r>
      </text>
    </comment>
    <comment ref="L47" authorId="3" shapeId="0" xr:uid="{6233246F-24A5-4D3B-AB6B-729E48BF0437}">
      <text>
        <r>
          <rPr>
            <sz val="10"/>
            <color indexed="81"/>
            <rFont val="Tahoma"/>
            <family val="2"/>
          </rPr>
          <t>Geben Sie hier die Anzahl der Urlaubstage ein, die Sie in diesem Monat nehmen.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Auvista</author>
    <author>prof. Excel-Anwendungen www.auvista.com</author>
    <author>Hans Ötzi</author>
  </authors>
  <commentList>
    <comment ref="A1" authorId="0" shapeId="0" xr:uid="{91126ABB-ABC5-4AC9-B88A-7EC8D0FC1064}">
      <text>
        <r>
          <rPr>
            <sz val="8"/>
            <color indexed="81"/>
            <rFont val="Tahoma"/>
            <family val="2"/>
          </rPr>
          <t xml:space="preserve">Für Ausgleichstag, um Überstunden auszugleichen, als Arbeitszeit angeben:  0
</t>
        </r>
      </text>
    </comment>
    <comment ref="B1" authorId="1" shapeId="0" xr:uid="{0E688ED8-835B-42EB-8F20-95DCA2745C5F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zur Zentrale</t>
        </r>
      </text>
    </comment>
    <comment ref="J2" authorId="0" shapeId="0" xr:uid="{6F9C809A-382D-46CB-903B-865E0C0C7AA8}">
      <text>
        <r>
          <rPr>
            <sz val="8"/>
            <color indexed="81"/>
            <rFont val="Tahoma"/>
            <family val="2"/>
          </rPr>
          <t>Z.B. für 8 Stunden geben Sie ein 8:00, also Stunden Doppelpunkt Minuten</t>
        </r>
      </text>
    </comment>
    <comment ref="J4" authorId="1" shapeId="0" xr:uid="{74571CC0-9744-4290-B6EF-37706EFF9C5D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Beginnen Sie mit der Datei im Februar, tragen Sie die Vormonats-Stunden bitte an gleicher Stelle im Blatt Januar ein.</t>
        </r>
      </text>
    </comment>
    <comment ref="C7" authorId="2" shapeId="0" xr:uid="{F767325F-0E3F-446E-B310-77CEB1538704}">
      <text>
        <r>
          <rPr>
            <sz val="10"/>
            <color indexed="81"/>
            <rFont val="Tahoma"/>
            <family val="2"/>
          </rPr>
          <t>In dieser Spalte können Sie sich zu den einzelnen Tagen Notizen machen.</t>
        </r>
      </text>
    </comment>
    <comment ref="B8" authorId="0" shapeId="0" xr:uid="{6D2D0F39-5BFB-422E-9FF5-722247ADF521}">
      <text>
        <r>
          <rPr>
            <sz val="8"/>
            <color indexed="81"/>
            <rFont val="Tahoma"/>
            <family val="2"/>
          </rPr>
          <t>Wenn Sie oben Beginn und Ende des Zeitraums eingetragen haben, sehen Sie hier die Tagesdaten.</t>
        </r>
      </text>
    </comment>
    <comment ref="R43" authorId="2" shapeId="0" xr:uid="{0A0473BB-A2A7-4135-80DA-1A4AE88DD372}">
      <text>
        <r>
          <rPr>
            <sz val="10"/>
            <color indexed="81"/>
            <rFont val="Tahoma"/>
            <family val="2"/>
          </rPr>
          <t>Bei mehr als 1440 Stunden gilt der Dezimalwert in Zelle R44!</t>
        </r>
      </text>
    </comment>
    <comment ref="L47" authorId="3" shapeId="0" xr:uid="{E3B4207A-001C-4C92-B24A-6A854A7FA0BE}">
      <text>
        <r>
          <rPr>
            <sz val="10"/>
            <color indexed="81"/>
            <rFont val="Tahoma"/>
            <family val="2"/>
          </rPr>
          <t>Geben Sie hier die Anzahl der Urlaubstage ein, die Sie in diesem Monat nehmen.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Auvista</author>
    <author>prof. Excel-Anwendungen www.auvista.com</author>
    <author>Hans Ötzi</author>
  </authors>
  <commentList>
    <comment ref="A1" authorId="0" shapeId="0" xr:uid="{60A851E7-3996-4B82-843E-9C9769B477EB}">
      <text>
        <r>
          <rPr>
            <sz val="8"/>
            <color indexed="81"/>
            <rFont val="Tahoma"/>
            <family val="2"/>
          </rPr>
          <t xml:space="preserve">Für Ausgleichstag, um Überstunden auszugleichen, als Arbeitszeit angeben:  0
</t>
        </r>
      </text>
    </comment>
    <comment ref="B1" authorId="1" shapeId="0" xr:uid="{BDAD1740-2A7C-4B97-AE59-BFC0111ECADC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zur Zentrale</t>
        </r>
      </text>
    </comment>
    <comment ref="J2" authorId="0" shapeId="0" xr:uid="{429EBCA5-15BA-48C4-8DC8-1DE9D2FA1087}">
      <text>
        <r>
          <rPr>
            <sz val="8"/>
            <color indexed="81"/>
            <rFont val="Tahoma"/>
            <family val="2"/>
          </rPr>
          <t>Z.B. für 8 Stunden geben Sie ein 8:00, also Stunden Doppelpunkt Minuten</t>
        </r>
      </text>
    </comment>
    <comment ref="J4" authorId="1" shapeId="0" xr:uid="{F65FF0D2-8963-41EC-87A6-448BBE39FD24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Beginnen Sie mit der Datei im März, tragen Sie die Vormonats-Stunden bitte an gleicher Stelle im Blatt Januar ein.</t>
        </r>
      </text>
    </comment>
    <comment ref="C7" authorId="2" shapeId="0" xr:uid="{4F5DE134-783E-40BC-909C-50F4F7BF1618}">
      <text>
        <r>
          <rPr>
            <sz val="10"/>
            <color indexed="81"/>
            <rFont val="Tahoma"/>
            <family val="2"/>
          </rPr>
          <t>In dieser Spalte können Sie sich zu den einzelnen Tagen Notizen machen.</t>
        </r>
      </text>
    </comment>
    <comment ref="B8" authorId="0" shapeId="0" xr:uid="{A4FFA033-B1D4-4F76-8B64-2DE1997DDEFD}">
      <text>
        <r>
          <rPr>
            <sz val="8"/>
            <color indexed="81"/>
            <rFont val="Tahoma"/>
            <family val="2"/>
          </rPr>
          <t>Wenn Sie oben Beginn und Ende des Zeitraums eingetragen haben, sehen Sie hier die Tagesdaten.</t>
        </r>
      </text>
    </comment>
    <comment ref="R43" authorId="2" shapeId="0" xr:uid="{1F14FD54-AE5D-48B1-A914-698768100CB9}">
      <text>
        <r>
          <rPr>
            <sz val="10"/>
            <color indexed="81"/>
            <rFont val="Tahoma"/>
            <family val="2"/>
          </rPr>
          <t>Bei mehr als 1440 Stunden gilt der Dezimalwert in Zelle R44!</t>
        </r>
      </text>
    </comment>
    <comment ref="L47" authorId="3" shapeId="0" xr:uid="{487B2E1E-036B-4863-B106-BEEFC60B86CF}">
      <text>
        <r>
          <rPr>
            <sz val="10"/>
            <color indexed="81"/>
            <rFont val="Tahoma"/>
            <family val="2"/>
          </rPr>
          <t>Geben Sie hier die Anzahl der Urlaubstage ein, die Sie in diesem Monat nehmen.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Auvista</author>
    <author>prof. Excel-Anwendungen www.auvista.com</author>
  </authors>
  <commentList>
    <comment ref="A1" authorId="0" shapeId="0" xr:uid="{14C8062B-FABA-49FE-9432-376DFE61F949}">
      <text>
        <r>
          <rPr>
            <sz val="8"/>
            <color indexed="81"/>
            <rFont val="Tahoma"/>
            <family val="2"/>
          </rPr>
          <t xml:space="preserve">Für Ausgleichstag, um Überstunden auszugleichen, als Arbeitszeit angeben:  0
</t>
        </r>
      </text>
    </comment>
    <comment ref="B1" authorId="1" shapeId="0" xr:uid="{74601D58-4DF8-40C3-85A5-EAF7AEE9E22D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zur Zentrale</t>
        </r>
      </text>
    </comment>
    <comment ref="J2" authorId="0" shapeId="0" xr:uid="{BF1095C4-F746-4261-908C-5EF147D11EA9}">
      <text>
        <r>
          <rPr>
            <sz val="8"/>
            <color indexed="81"/>
            <rFont val="Tahoma"/>
            <family val="2"/>
          </rPr>
          <t>Z.B. für 8 Stunden geben Sie ein 8:00, also Stunden Doppelpunkt Minuten</t>
        </r>
      </text>
    </comment>
    <comment ref="J4" authorId="1" shapeId="0" xr:uid="{480D3285-B89B-47A4-A58F-87E313510E1F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Beginnen Sie mit der Datei im April, tragen Sie die Vormonats-Stunden bitte an gleicher Stelle im Blatt Januar ein.</t>
        </r>
      </text>
    </comment>
    <comment ref="C7" authorId="2" shapeId="0" xr:uid="{E9547D52-602F-4E76-BD1F-6561DB7169DE}">
      <text>
        <r>
          <rPr>
            <sz val="10"/>
            <color indexed="81"/>
            <rFont val="Tahoma"/>
            <family val="2"/>
          </rPr>
          <t>In dieser Spalte können Sie sich zu den einzelnen Tagen Notizen machen.</t>
        </r>
      </text>
    </comment>
    <comment ref="B8" authorId="0" shapeId="0" xr:uid="{786B402A-5A89-4BD6-A0FE-36DDCDF4A33A}">
      <text>
        <r>
          <rPr>
            <sz val="8"/>
            <color indexed="81"/>
            <rFont val="Tahoma"/>
            <family val="2"/>
          </rPr>
          <t>Wenn Sie oben Beginn und Ende des Zeitraums eingetragen haben, sehen Sie hier die Tagesdaten.</t>
        </r>
      </text>
    </comment>
    <comment ref="R43" authorId="2" shapeId="0" xr:uid="{242FB2AB-38EC-4FD6-B612-43BD45ED5DDD}">
      <text>
        <r>
          <rPr>
            <sz val="10"/>
            <color indexed="81"/>
            <rFont val="Tahoma"/>
            <family val="2"/>
          </rPr>
          <t>Bei mehr als 1440 Stunden gilt der Dezimalwert in Zelle R44!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Auvista</author>
    <author>prof. Excel-Anwendungen www.auvista.com</author>
    <author>Hans Ötzi</author>
  </authors>
  <commentList>
    <comment ref="A1" authorId="0" shapeId="0" xr:uid="{E55A0214-C04B-4CD3-B629-E221124BBBB1}">
      <text>
        <r>
          <rPr>
            <sz val="8"/>
            <color indexed="81"/>
            <rFont val="Tahoma"/>
            <family val="2"/>
          </rPr>
          <t xml:space="preserve">Für Ausgleichstag, um Überstunden auszugleichen, als Arbeitszeit angeben:  0
</t>
        </r>
      </text>
    </comment>
    <comment ref="B1" authorId="1" shapeId="0" xr:uid="{5256328F-BBBC-446E-A274-5343ADA65D05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zur Zentrale</t>
        </r>
      </text>
    </comment>
    <comment ref="J2" authorId="0" shapeId="0" xr:uid="{4DFE7220-7369-42FB-906D-22257CDBBE1C}">
      <text>
        <r>
          <rPr>
            <sz val="8"/>
            <color indexed="81"/>
            <rFont val="Tahoma"/>
            <family val="2"/>
          </rPr>
          <t>Z.B. für 8 Stunden geben Sie ein 8:00, also Stunden Doppelpunkt Minuten</t>
        </r>
      </text>
    </comment>
    <comment ref="J4" authorId="1" shapeId="0" xr:uid="{72D85945-5C78-4E90-A291-97B4E57EDA13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Beginnen Sie mit der Datei im Mai, tragen Sie die Vormonats-Stunden bitte an gleicher Stelle im Blatt Januar ein.</t>
        </r>
      </text>
    </comment>
    <comment ref="C7" authorId="2" shapeId="0" xr:uid="{900C0EB9-33D8-49B3-9B04-28B50B3972FB}">
      <text>
        <r>
          <rPr>
            <sz val="10"/>
            <color indexed="81"/>
            <rFont val="Tahoma"/>
            <family val="2"/>
          </rPr>
          <t>In dieser Spalte können Sie sich zu den einzelnen Tagen Notizen machen.</t>
        </r>
      </text>
    </comment>
    <comment ref="B8" authorId="0" shapeId="0" xr:uid="{B609220B-BED6-47D6-89C9-9F0218BD56CC}">
      <text>
        <r>
          <rPr>
            <sz val="8"/>
            <color indexed="81"/>
            <rFont val="Tahoma"/>
            <family val="2"/>
          </rPr>
          <t>Wenn Sie oben Beginn und Ende des Zeitraums eingetragen haben, sehen Sie hier die Tagesdaten.</t>
        </r>
      </text>
    </comment>
    <comment ref="R43" authorId="2" shapeId="0" xr:uid="{1B8F1170-755D-44DA-BD68-2B14AE27C018}">
      <text>
        <r>
          <rPr>
            <sz val="10"/>
            <color indexed="81"/>
            <rFont val="Tahoma"/>
            <family val="2"/>
          </rPr>
          <t>Bei mehr als 1440 Stunden gilt der Dezimalwert in Zelle R44!</t>
        </r>
      </text>
    </comment>
    <comment ref="L47" authorId="3" shapeId="0" xr:uid="{3EA09680-7814-4F35-A41B-DA53BC4D9D13}">
      <text>
        <r>
          <rPr>
            <sz val="10"/>
            <color indexed="81"/>
            <rFont val="Tahoma"/>
            <family val="2"/>
          </rPr>
          <t>Geben Sie hier die Anzahl der Urlaubstage ein, die Sie in diesem Monat nehmen.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Auvista</author>
    <author>prof. Excel-Anwendungen www.auvista.com</author>
    <author>Hans Ötzi</author>
  </authors>
  <commentList>
    <comment ref="A1" authorId="0" shapeId="0" xr:uid="{ECA0ADDF-DD13-4243-8DE9-C886831A068E}">
      <text>
        <r>
          <rPr>
            <sz val="8"/>
            <color indexed="81"/>
            <rFont val="Tahoma"/>
            <family val="2"/>
          </rPr>
          <t xml:space="preserve">Für Ausgleichstag, um Überstunden auszugleichen, als Arbeitszeit angeben:  0
</t>
        </r>
      </text>
    </comment>
    <comment ref="B1" authorId="1" shapeId="0" xr:uid="{39379FAE-CBD0-4B75-B1BE-419633A3856D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Zurück zur Zentrale</t>
        </r>
      </text>
    </comment>
    <comment ref="E2" authorId="0" shapeId="0" xr:uid="{55DDFF7C-37DE-4D45-A029-521795109F4E}">
      <text>
        <r>
          <rPr>
            <sz val="8"/>
            <color indexed="81"/>
            <rFont val="Tahoma"/>
            <family val="2"/>
          </rPr>
          <t>Für den 1. Juni geben Sie z.B. ein: 1.6 und bestätigen.</t>
        </r>
      </text>
    </comment>
    <comment ref="J2" authorId="0" shapeId="0" xr:uid="{B4755615-26C0-417A-A943-FCDC62D372EA}">
      <text>
        <r>
          <rPr>
            <sz val="8"/>
            <color indexed="81"/>
            <rFont val="Tahoma"/>
            <family val="2"/>
          </rPr>
          <t>Z.B. für 8 Stunden geben Sie ein 8:00, also Stunden Doppelpunkt Minuten</t>
        </r>
      </text>
    </comment>
    <comment ref="E3" authorId="0" shapeId="0" xr:uid="{FCF947A7-1E71-4267-A641-FEFFA3D806F5}">
      <text>
        <r>
          <rPr>
            <sz val="8"/>
            <color indexed="81"/>
            <rFont val="Tahoma"/>
            <family val="2"/>
          </rPr>
          <t>Für den 30. Juni geben Sie z.B. ein: 30.6 und bestätigen.</t>
        </r>
      </text>
    </comment>
    <comment ref="J4" authorId="1" shapeId="0" xr:uid="{3E3C0882-7AC8-4D22-ACBA-959348BBFB46}">
      <text>
        <r>
          <rPr>
            <b/>
            <sz val="10"/>
            <color indexed="81"/>
            <rFont val="Tahoma"/>
            <family val="2"/>
          </rPr>
          <t>Auvista:</t>
        </r>
        <r>
          <rPr>
            <sz val="10"/>
            <color indexed="81"/>
            <rFont val="Tahoma"/>
            <family val="2"/>
          </rPr>
          <t xml:space="preserve">
Beginnen Sie mit der Datei im Juni, tragen Sie die Vormonats-Stunden bitte an gleicher Stelle im Blatt Januar ein.</t>
        </r>
      </text>
    </comment>
    <comment ref="C7" authorId="2" shapeId="0" xr:uid="{C4A96813-CE23-44F1-BB69-835D310C2C9F}">
      <text>
        <r>
          <rPr>
            <sz val="10"/>
            <color indexed="81"/>
            <rFont val="Tahoma"/>
            <family val="2"/>
          </rPr>
          <t>In dieser Spalte können Sie sich zu den einzelnen Tagen Notizen machen.</t>
        </r>
      </text>
    </comment>
    <comment ref="B8" authorId="0" shapeId="0" xr:uid="{453A180A-8576-41E2-8AC0-C49F819334A8}">
      <text>
        <r>
          <rPr>
            <sz val="8"/>
            <color indexed="81"/>
            <rFont val="Tahoma"/>
            <family val="2"/>
          </rPr>
          <t>Wenn Sie oben Beginn und Ende des Zeitraums eingetragen haben, sehen Sie hier die Tagesdaten.</t>
        </r>
      </text>
    </comment>
    <comment ref="R43" authorId="2" shapeId="0" xr:uid="{9EF67A6F-28E7-42D4-8D28-4D8D4486BE67}">
      <text>
        <r>
          <rPr>
            <sz val="10"/>
            <color indexed="81"/>
            <rFont val="Tahoma"/>
            <family val="2"/>
          </rPr>
          <t>Bei mehr als 1440 Stunden gilt der Dezimalwert in Zelle R44!</t>
        </r>
      </text>
    </comment>
    <comment ref="L47" authorId="3" shapeId="0" xr:uid="{5F07079D-014A-401B-801D-0C61FCD3F1F6}">
      <text>
        <r>
          <rPr>
            <sz val="10"/>
            <color indexed="81"/>
            <rFont val="Tahoma"/>
            <family val="2"/>
          </rPr>
          <t>Geben Sie hier die Anzahl der Urlaubstage ein, die Sie in diesem Monat nehmen.</t>
        </r>
      </text>
    </comment>
  </commentList>
</comments>
</file>

<file path=xl/sharedStrings.xml><?xml version="1.0" encoding="utf-8"?>
<sst xmlns="http://schemas.openxmlformats.org/spreadsheetml/2006/main" count="673" uniqueCount="302">
  <si>
    <t>Vervielfältigungen, Verbreitungen und Verarbeitungen in elektronischen Systemen.</t>
  </si>
  <si>
    <t>und strafbar. Dies gilt insbesondere für Reproduktionen, Übersetzungen,</t>
  </si>
  <si>
    <t xml:space="preserve">urheberrechtlich geschützt. Jede Verwertung außerhalb des Urhebergesetzes </t>
  </si>
  <si>
    <t>Alle Rechte vorbehalten. Diese Vorlagen einschließlich aller ihrer Teile sind</t>
  </si>
  <si>
    <t>Nach oben</t>
  </si>
  <si>
    <t>Unsere Excel-Anwendungen sind nach speziellen Kundenwünschen entwickelt und</t>
  </si>
  <si>
    <t>Die größte Sammlung an makrofreien deutschen Excel-Anwendungen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</si>
  <si>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</si>
  <si>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</si>
  <si>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</si>
  <si>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</si>
  <si>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</si>
  <si>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</si>
  <si>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</si>
  <si>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</si>
  <si>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</si>
  <si>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</si>
  <si>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</si>
  <si>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</si>
  <si>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Notizen</t>
  </si>
  <si>
    <t>Umrechnung</t>
  </si>
  <si>
    <t>Angaben</t>
  </si>
  <si>
    <t>Dokumentation</t>
  </si>
  <si>
    <t>Urheber</t>
  </si>
  <si>
    <t>monatsweise ausgedruckt werden.</t>
  </si>
  <si>
    <t>Pro Mitarbeiter reicht eine Datei für das ganze Jahr. Die einzelnen Sheets können</t>
  </si>
  <si>
    <t>Die Zeit kann in mehreren Abschnitten eingegeben und mit Notizen versehen werden.</t>
  </si>
  <si>
    <t>Variante mit fixer Tageszeitvorgabe; Urlaubstage werden einmal im Monat angegeben.</t>
  </si>
  <si>
    <t>XZ300_2 Flexibles Arbeitszeitmodell</t>
  </si>
  <si>
    <t>theoretischen Beispiel den Verlauf der Eingaben verfolgen.</t>
  </si>
  <si>
    <t xml:space="preserve">Mit der Beispieldatei "XZ3002bp.xls" können Sie an einem </t>
  </si>
  <si>
    <t>ausgedruckt werden können.</t>
  </si>
  <si>
    <t>dass sie über das Druckersymbol auf DIN A4-Größe blattfüllend</t>
  </si>
  <si>
    <t>Die einzelnen Blätter sind in der Originalvorlage so ausgerichtet,</t>
  </si>
  <si>
    <t>Allgemein:</t>
  </si>
  <si>
    <t>Dieses Blatt ist für eigene Notizen vorgesehen.</t>
  </si>
  <si>
    <t>N</t>
  </si>
  <si>
    <t>Uhrzeit = Internetzeit =</t>
  </si>
  <si>
    <t>Zeit als Dezimalzahl =</t>
  </si>
  <si>
    <t>Zeit in Std:Min =</t>
  </si>
  <si>
    <t>Tages-Zeitanteile =</t>
  </si>
  <si>
    <t>Tage mal X-Stunden =</t>
  </si>
  <si>
    <t>Anzahl der Tage =</t>
  </si>
  <si>
    <t>Tagesintervall =</t>
  </si>
  <si>
    <t>Für Ihre Angaben überschreiben Sie diese Zahlen einfach.</t>
  </si>
  <si>
    <t>Die Zahlenangaben in den einzelnen Eingabezellen dienen als Beispiel.</t>
  </si>
  <si>
    <t>Registerblätter übernommen.</t>
  </si>
  <si>
    <t>eingeben. Beide Angaben werden damit automatisch in die nachfolgenden</t>
  </si>
  <si>
    <t>In diesem Blatt können Sie die Firmenbezeichnung und Ihren Namen</t>
  </si>
  <si>
    <t>A</t>
  </si>
  <si>
    <t>Anwenderdokumentation - dieses Tabellenblatt lesen Sie im Moment.</t>
  </si>
  <si>
    <t>B</t>
  </si>
  <si>
    <t>dieser Excel-Arbeitsmappe springen kann.</t>
  </si>
  <si>
    <t>Zentrales Tabellenblatt, von dem man direkt in alle anderen Tabellen</t>
  </si>
  <si>
    <t>Zentrale</t>
  </si>
  <si>
    <t>Folgemonat übertragen.</t>
  </si>
  <si>
    <t>Zelle einfach leer. Die Urlaubstage werden auf den</t>
  </si>
  <si>
    <t>in einem Monat keinen Urlaub, lassen Sie diese</t>
  </si>
  <si>
    <t>nehmen. Gleittage gehören hier nicht dazu. Nehmen Sie</t>
  </si>
  <si>
    <t>Zahl der Urlaubstage ein, die Sie in diesem Monat</t>
  </si>
  <si>
    <t>In jedem Monatssheet tragen Sie in die Zelle L47 die</t>
  </si>
  <si>
    <t>Urlaubstage, die Sie diesen Monat nehmen.</t>
  </si>
  <si>
    <t>Resturlaub vom Vorjahr, Zahl der Tage</t>
  </si>
  <si>
    <t>Urlaubstage pro Jahr, Zahl der Tage</t>
  </si>
  <si>
    <t>Im Blatt Januar tragen Sie untereinander ein:</t>
  </si>
  <si>
    <t>Urlaubstage</t>
  </si>
  <si>
    <t xml:space="preserve">Sie als Ergebnis bitte die Dezimalzahl aus Zelle R44. </t>
  </si>
  <si>
    <t>Unterstunden pro Jahr. Bei mehr Stunden übernehmen</t>
  </si>
  <si>
    <t>für Absolutwerte von weniger als 1440 Über-/</t>
  </si>
  <si>
    <t>Für Zeiten &gt; |1440 Stunden|</t>
  </si>
  <si>
    <t>Die Darstellung der Arbeitszeiten in Spalte R gilt nur</t>
  </si>
  <si>
    <t>Achtung!</t>
  </si>
  <si>
    <t>oder in Unterstunden als Minus angegeben.</t>
  </si>
  <si>
    <t>Die Gesamtbilanz wird hier in Überstunden als Plus</t>
  </si>
  <si>
    <t>Über-/Unterstunden</t>
  </si>
  <si>
    <t>ermittelt.</t>
  </si>
  <si>
    <t>Spalte werden dann die Zeitdifferenzen pro Tag</t>
  </si>
  <si>
    <t>Arbeitszeit/Tag eine Zeit eingetragen haben. In dieser</t>
  </si>
  <si>
    <t>Diese Spalte ist interessant, wenn Sie oben im Feld</t>
  </si>
  <si>
    <t>Tagesbilanz</t>
  </si>
  <si>
    <t>Leistungen im Abrechnungszeitraum eingeblendet.</t>
  </si>
  <si>
    <t>In der untersten Zeile wird Ihnen die Summe der</t>
  </si>
  <si>
    <t>Automatisch wird die Arbeitszeit pro Tag errechnet.</t>
  </si>
  <si>
    <t>Tagesleistung</t>
  </si>
  <si>
    <t>der normalen Arbeitszeit automatisch ausgewiesen.</t>
  </si>
  <si>
    <t>Überstunden werden in den Spalten zur Erfassung</t>
  </si>
  <si>
    <t>Überstunden</t>
  </si>
  <si>
    <t>arbeitszeit wird an diesem Tag abgezogen.</t>
  </si>
  <si>
    <t>0 ein. Die durchschnittliche Tages-</t>
  </si>
  <si>
    <t>Hier tragen Sie in der jeweiligen Zeile die Arbeitszeit</t>
  </si>
  <si>
    <t>Gleittag</t>
  </si>
  <si>
    <t>eintrag als registrierter Arbeitstag zählt.</t>
  </si>
  <si>
    <t>tragen Sie keine Zahl ein, da jede Zeile mit Zahlen-</t>
  </si>
  <si>
    <t>In die Zeile eines Tages, an dem Sie Urlaub machen,</t>
  </si>
  <si>
    <t>Urlaub</t>
  </si>
  <si>
    <t>der Uhrzeit unabhängig.</t>
  </si>
  <si>
    <t>Länge der Arbeitsintervalle an. Diese Eingabe ist von</t>
  </si>
  <si>
    <t>Mit der Dezimalzahleingabe geben Sie lediglich die</t>
  </si>
  <si>
    <t>Nachtarbeit</t>
  </si>
  <si>
    <t>auch mehr als 24 Stunden betragen.</t>
  </si>
  <si>
    <t xml:space="preserve">keine Logik-Sperre. Die Tagesleistung kann also </t>
  </si>
  <si>
    <t>in wenigen Zahlen anzugeben, enthält diese Datei</t>
  </si>
  <si>
    <t>Umrechnung. Um auch die Arbeitsleistung von Gruppen</t>
  </si>
  <si>
    <t>Dezimalzahlen anzugeben, nutzen Sie das Blatt</t>
  </si>
  <si>
    <t>in Dezimalzahlen an. Als Rechenhilfe, um aus Uhrzeiten</t>
  </si>
  <si>
    <t>In maximal 6 Abschnitten geben Sie hier die Arbeitszeit</t>
  </si>
  <si>
    <t>Normale Arbeitszeit</t>
  </si>
  <si>
    <t>Zu jedem Tag können Sie hier Bemerkungen eintragen.</t>
  </si>
  <si>
    <t>werden hier automatisch die Tagesdaten aufgelistet.</t>
  </si>
  <si>
    <t>Wenn Sie den Abrechnungszeitraum angegeben haben,</t>
  </si>
  <si>
    <t>Datum</t>
  </si>
  <si>
    <t>das nächste Monatssheet übernommen.</t>
  </si>
  <si>
    <t>Neue Über- oder Unterstunden werden automatisch in</t>
  </si>
  <si>
    <t>wird automatisch in die neu erfasste Zeit eingerechnet.</t>
  </si>
  <si>
    <t>wollen, tragen Sie diese in \Jan/ als Dezimalzahl ein. Sie</t>
  </si>
  <si>
    <t>Wenn Sie die Überstunden des Vormonats übernehmen</t>
  </si>
  <si>
    <t>Saldo Vormonat</t>
  </si>
  <si>
    <t>Umrechnen das Blatt Umrechnung</t>
  </si>
  <si>
    <t>also geben Sie ein: 7:30 . Nutzen Sie zum</t>
  </si>
  <si>
    <t>37,5 Stunden bei 5 Arbeitstagen =&gt; 37,5/5,</t>
  </si>
  <si>
    <t>Sie haben eine Wochenarbeitszeit von</t>
  </si>
  <si>
    <t>Beispiel:</t>
  </si>
  <si>
    <t>die Datei aus Ihren Angaben Über- bzw. Unterstunden.</t>
  </si>
  <si>
    <t>durchschnittliche Tagesarbeitszeit angeben, errechnet</t>
  </si>
  <si>
    <t>Arbeitszeit pro Tag - wenn Sie in diesem Feld die</t>
  </si>
  <si>
    <t>Arbeitszeit/Tag</t>
  </si>
  <si>
    <t>der letzte Tag des entsprechenden Monats eingetragen.</t>
  </si>
  <si>
    <t>In der Originaldatei von Auvista sind der erste und</t>
  </si>
  <si>
    <t>Sie bei Ende ein:  19.4</t>
  </si>
  <si>
    <t>Der Zeitraum endet am 19.4, also geben</t>
  </si>
  <si>
    <t>Sie bei Beginn ein:  20.3</t>
  </si>
  <si>
    <t>Der Zeitraum beginnt am 20.3, also geben</t>
  </si>
  <si>
    <t xml:space="preserve">Beispiel: </t>
  </si>
  <si>
    <t>\Dez/</t>
  </si>
  <si>
    <t>können hier 35 Tage eingetragen werden.</t>
  </si>
  <si>
    <t>bis</t>
  </si>
  <si>
    <t>Monat. Wegen möglicher Überschneidungen</t>
  </si>
  <si>
    <t>\Jan/</t>
  </si>
  <si>
    <t>Im Regelfall entspricht der Zeitraum einem</t>
  </si>
  <si>
    <t>Abrechnungszeitraum</t>
  </si>
  <si>
    <t>Monate</t>
  </si>
  <si>
    <t>G bis I zusätzlich ein</t>
  </si>
  <si>
    <t>F bis J und blenden dann über /Format/Spalte/Einblenden die Spalten</t>
  </si>
  <si>
    <t>Benötigen Sie mehr als drei Eingabespalten, markieren Sie die Spalten</t>
  </si>
  <si>
    <t>Tipp</t>
  </si>
  <si>
    <t>in den einzelnen Monaten mit Zahlenangaben zu überschreiben.</t>
  </si>
  <si>
    <t>übertragen. Auf diese Weise verhindern Sie, bestehende Übernahmeformeln</t>
  </si>
  <si>
    <t>Diese Angaben werden automatisch in den Monat, an dem Sie beginnen</t>
  </si>
  <si>
    <t>Überstunden sowie die durchschnittliche Arbeitszeit pro Tag in das Blatt /Jan/.</t>
  </si>
  <si>
    <t>tragen Sie dennoch die Grundwerte, wie Uraubstage und bestehende</t>
  </si>
  <si>
    <t>Wenn Sie diese Datei im laufenden Jahr das erste Mal einsetzen, dann</t>
  </si>
  <si>
    <t>automatisch umrechnen lassen.</t>
  </si>
  <si>
    <t>Im letzten Blatt /Umrechnung/ können Sie Uhrzeiten in Dezimalzahlen</t>
  </si>
  <si>
    <t>Die Eingabe von negativen Stundenangaben ist nicht vorgesehen.</t>
  </si>
  <si>
    <t>Tip</t>
  </si>
  <si>
    <t>Zahl 5 und bestätigen. Für 5 Stunden 15 Minuten geben Sie ein: 5,25.</t>
  </si>
  <si>
    <t>Geben Sie als Zeiteingaben Dezimalzahlen an. Für fünf Stunden einfach die</t>
  </si>
  <si>
    <t>3.</t>
  </si>
  <si>
    <t>Füllen Sie zuerst die grün umrahmten Felder aus.</t>
  </si>
  <si>
    <t>2.</t>
  </si>
  <si>
    <t>fit sind, können Sie in den ungeschützten Tabellen auch die Formeln anpassen.</t>
  </si>
  <si>
    <t>neu, haben sie zumindest den Ausgangszustand wieder. Wenn Sie in Excel</t>
  </si>
  <si>
    <t>und verlassen die Datei ohne zu speichern. Öffnen Sie sie danach wieder</t>
  </si>
  <si>
    <t>####-Zeichen, drucken Sie das bestehende Zwischenergebnis aus</t>
  </si>
  <si>
    <t>Sollten sich die Bezüge bereits verloren haben, Sie sehen dann viele</t>
  </si>
  <si>
    <t>richtige Feld ein. Excel verliert sonst die Feldbezüge.</t>
  </si>
  <si>
    <t xml:space="preserve">eingetragen haben, löschen Sie die Zahl und tragen sie in das </t>
  </si>
  <si>
    <t>Überschreiben Sie die Zahlen oder, falls Sie in das falsche Feld</t>
  </si>
  <si>
    <t>1.</t>
  </si>
  <si>
    <t>Beschreibung: Das Wichtigste zuerst</t>
  </si>
  <si>
    <t>»</t>
  </si>
  <si>
    <t>Name</t>
  </si>
  <si>
    <t>Firma</t>
  </si>
  <si>
    <t>Angaben, die Sie auf diesem Blatt machen, werden auf den Monatsblättern eingeblendet und mit ausgedruckt.</t>
  </si>
  <si>
    <t>Verbleibende Urlaubstage dieses Jahr:</t>
  </si>
  <si>
    <t>Verbleibende Urlaubstage zum Monatsende:</t>
  </si>
  <si>
    <t>Verbleibender Resturlaub Vorjahr:</t>
  </si>
  <si>
    <t>Urlaubstage diesen Monat beansprucht:</t>
  </si>
  <si>
    <t>Resturlaub vom Vorjahr:</t>
  </si>
  <si>
    <t>Urlaubstage pro Jahr:</t>
  </si>
  <si>
    <t>Dezimal:</t>
  </si>
  <si>
    <t>Gesamte Arbeitszeit in diesem Monat in Std:Min:</t>
  </si>
  <si>
    <t>Dreikönig</t>
  </si>
  <si>
    <t>Neujahr</t>
  </si>
  <si>
    <t>Nr. 1</t>
  </si>
  <si>
    <t>Tages-bilanz</t>
  </si>
  <si>
    <t>Tages-leistung</t>
  </si>
  <si>
    <t>= Saldo Vormonat</t>
  </si>
  <si>
    <t>Dezimalzahlen</t>
  </si>
  <si>
    <t>Ende des Abrechnungszeitraumes:</t>
  </si>
  <si>
    <t>= Arbeitszeit/Tag</t>
  </si>
  <si>
    <t>Beginn des Abrechnungszeitraumes:</t>
  </si>
  <si>
    <t>Stunden : Minuten</t>
  </si>
  <si>
    <t>Die grünen Rahmen bitte zuerst ausfüllen!</t>
  </si>
  <si>
    <t>C</t>
  </si>
  <si>
    <t>Ostersonntag</t>
  </si>
  <si>
    <t>Karfreitag</t>
  </si>
  <si>
    <t>Ostermontag</t>
  </si>
  <si>
    <t>Fronleichnam</t>
  </si>
  <si>
    <t>Pfingstmontag</t>
  </si>
  <si>
    <t>Pfingstsonntag</t>
  </si>
  <si>
    <t>Christi Himmelfahrt</t>
  </si>
  <si>
    <t>Tag der Arbeit</t>
  </si>
  <si>
    <t>Mariä Himmelfahrt</t>
  </si>
  <si>
    <t>Tag der Eidgenossen (Schweiz)</t>
  </si>
  <si>
    <t>Reformationstag</t>
  </si>
  <si>
    <t>Nationalfeiertag Österreich</t>
  </si>
  <si>
    <t>Tag der dt. Einheit</t>
  </si>
  <si>
    <t>Buß- und Bettag in Sachsen</t>
  </si>
  <si>
    <t>Allerheiligen</t>
  </si>
  <si>
    <t>2. Weihnachtsfeiertag</t>
  </si>
  <si>
    <t>1. Weihnachtsfeiertag</t>
  </si>
  <si>
    <t>Heilig Abend</t>
  </si>
  <si>
    <t>©Auvista</t>
  </si>
  <si>
    <t>.beat</t>
  </si>
  <si>
    <t>BMT ~ MEZ</t>
  </si>
  <si>
    <t>Uhr</t>
  </si>
  <si>
    <t>= BMT ~ MEZ =</t>
  </si>
  <si>
    <t>Dezimalzahl zw. 0 und 1000</t>
  </si>
  <si>
    <t>Sekunden</t>
  </si>
  <si>
    <t>Minuten</t>
  </si>
  <si>
    <t>Stunden in dezimal</t>
  </si>
  <si>
    <t>Tage</t>
  </si>
  <si>
    <t>Ergebniszeile:</t>
  </si>
  <si>
    <t>Std:Min</t>
  </si>
  <si>
    <t xml:space="preserve"> ©Auvista</t>
  </si>
  <si>
    <t>Std:Min:Sek</t>
  </si>
  <si>
    <t>Minuten als Dezimalzahl</t>
  </si>
  <si>
    <t>Stunden als Dezimalzahl</t>
  </si>
  <si>
    <t>Tage als Dezimalzahl</t>
  </si>
  <si>
    <t>Std:Min =</t>
  </si>
  <si>
    <t>bei</t>
  </si>
  <si>
    <t>Ø Arbeitszeit pro Tag</t>
  </si>
  <si>
    <t>Stunden</t>
  </si>
  <si>
    <t>Anzahl =</t>
  </si>
  <si>
    <t>mal</t>
  </si>
  <si>
    <t>Ø Arbeitszeit / Tag  =</t>
  </si>
  <si>
    <t>durch</t>
  </si>
  <si>
    <t>Anzahl der Tage</t>
  </si>
  <si>
    <t>Anzahl der Wochen-Stunden</t>
  </si>
  <si>
    <t>Ende, Datum</t>
  </si>
  <si>
    <t>Beginn, Datum</t>
  </si>
  <si>
    <t>Ergebnis Stunden als Dezimalzahl =</t>
  </si>
  <si>
    <t>In Std:Min =</t>
  </si>
  <si>
    <t>Ende, Uhrzeit</t>
  </si>
  <si>
    <t>Beginn, Uhrzeit</t>
  </si>
  <si>
    <t>Dezimalzahl =</t>
  </si>
  <si>
    <t>Ergebnisse</t>
  </si>
  <si>
    <t>Std</t>
  </si>
  <si>
    <t>=</t>
  </si>
  <si>
    <t>Geht</t>
  </si>
  <si>
    <t>Kommt</t>
  </si>
  <si>
    <t>Blatt für eigene Notizen</t>
  </si>
  <si>
    <t>Weltkindertag, Thüringen</t>
  </si>
  <si>
    <t>Nimm Auvista - Zeiterfassungen</t>
  </si>
  <si>
    <r>
      <t>https://www.Au</t>
    </r>
    <r>
      <rPr>
        <sz val="10"/>
        <color indexed="10"/>
        <rFont val="Calibri"/>
        <family val="2"/>
      </rPr>
      <t>vis</t>
    </r>
    <r>
      <rPr>
        <sz val="10"/>
        <color indexed="8"/>
        <rFont val="Calibri"/>
        <family val="2"/>
      </rPr>
      <t>ta.de</t>
    </r>
  </si>
  <si>
    <r>
      <t>für den professionellen Excel-Einsatz finden Sie unter  https://www.au</t>
    </r>
    <r>
      <rPr>
        <sz val="10"/>
        <color indexed="10"/>
        <rFont val="Calibri"/>
        <family val="2"/>
      </rPr>
      <t>vis</t>
    </r>
    <r>
      <rPr>
        <sz val="10"/>
        <rFont val="Calibri"/>
        <family val="2"/>
      </rPr>
      <t>ta.de.</t>
    </r>
  </si>
  <si>
    <t>© Auvista - Zeiterfassung in Jahresdateien</t>
  </si>
  <si>
    <t>Auvista Software Verlag</t>
  </si>
  <si>
    <t>Habacher Str. 1</t>
  </si>
  <si>
    <t>81377 München</t>
  </si>
  <si>
    <r>
      <t xml:space="preserve">Auf den nachfolgenden Tabellen gilt es </t>
    </r>
    <r>
      <rPr>
        <b/>
        <sz val="10"/>
        <color indexed="10"/>
        <rFont val="Calibri"/>
        <family val="2"/>
      </rPr>
      <t>folgende</t>
    </r>
    <r>
      <rPr>
        <sz val="10"/>
        <rFont val="Calibri"/>
        <family val="2"/>
      </rPr>
      <t xml:space="preserve"> Grundregeln zu beachten:</t>
    </r>
  </si>
  <si>
    <r>
      <t xml:space="preserve">Zahlen </t>
    </r>
    <r>
      <rPr>
        <b/>
        <sz val="14"/>
        <color indexed="10"/>
        <rFont val="Calibri"/>
        <family val="2"/>
      </rPr>
      <t>nie</t>
    </r>
    <r>
      <rPr>
        <sz val="14"/>
        <rFont val="Calibri"/>
        <family val="2"/>
      </rPr>
      <t xml:space="preserve"> verschieben</t>
    </r>
    <r>
      <rPr>
        <sz val="10"/>
        <rFont val="Calibri"/>
        <family val="2"/>
      </rPr>
      <t>, wenn Sie sich vertippt haben.</t>
    </r>
  </si>
  <si>
    <r>
      <t xml:space="preserve">Eintragungen sind nur in den </t>
    </r>
    <r>
      <rPr>
        <sz val="10"/>
        <color indexed="10"/>
        <rFont val="Calibri"/>
        <family val="2"/>
      </rPr>
      <t>weißen</t>
    </r>
    <r>
      <rPr>
        <sz val="10"/>
        <rFont val="Calibri"/>
        <family val="2"/>
      </rPr>
      <t xml:space="preserve"> Feldern vorgesehen.</t>
    </r>
  </si>
  <si>
    <t>© Auvista - Das geballte Excel-Know-how</t>
  </si>
  <si>
    <t>Auvista Software Verlag GmbH, München</t>
  </si>
  <si>
    <r>
      <t>Nimm Au</t>
    </r>
    <r>
      <rPr>
        <b/>
        <sz val="10"/>
        <color indexed="10"/>
        <rFont val="Calibri"/>
        <family val="2"/>
      </rPr>
      <t>vis</t>
    </r>
    <r>
      <rPr>
        <b/>
        <sz val="10"/>
        <rFont val="Calibri"/>
        <family val="2"/>
      </rPr>
      <t xml:space="preserve">ta </t>
    </r>
    <r>
      <rPr>
        <sz val="10"/>
        <rFont val="Calibri"/>
        <family val="2"/>
      </rPr>
      <t>Zeiterfassungen mit Excel</t>
    </r>
  </si>
  <si>
    <t>Kommt/geht im Tagesverlauf</t>
  </si>
  <si>
    <t>Für mögliche Notizen</t>
  </si>
  <si>
    <r>
      <t>Au</t>
    </r>
    <r>
      <rPr>
        <b/>
        <sz val="14"/>
        <color indexed="10"/>
        <rFont val="Calibri"/>
        <family val="2"/>
      </rPr>
      <t>vis</t>
    </r>
    <r>
      <rPr>
        <b/>
        <sz val="14"/>
        <rFont val="Calibri"/>
        <family val="2"/>
      </rPr>
      <t>ta</t>
    </r>
    <r>
      <rPr>
        <b/>
        <vertAlign val="superscript"/>
        <sz val="14"/>
        <rFont val="Calibri"/>
        <family val="2"/>
      </rPr>
      <t>®</t>
    </r>
    <r>
      <rPr>
        <b/>
        <sz val="14"/>
        <rFont val="Calibri"/>
        <family val="2"/>
      </rPr>
      <t xml:space="preserve"> - Zeit-Umrechnungen</t>
    </r>
  </si>
  <si>
    <r>
      <t xml:space="preserve">Uhrzeit in </t>
    </r>
    <r>
      <rPr>
        <b/>
        <sz val="10"/>
        <rFont val="Calibri"/>
        <family val="2"/>
      </rPr>
      <t>h:mm</t>
    </r>
  </si>
  <si>
    <r>
      <t>Nimm Au</t>
    </r>
    <r>
      <rPr>
        <sz val="10"/>
        <color indexed="10"/>
        <rFont val="Calibri"/>
        <family val="2"/>
      </rPr>
      <t>vis</t>
    </r>
    <r>
      <rPr>
        <sz val="10"/>
        <rFont val="Calibri"/>
        <family val="2"/>
      </rPr>
      <t>ta - Excel-Anwendungen! Alle Angaben sind ohne Gewähr!</t>
    </r>
  </si>
  <si>
    <t>Int. Frauentag, Berlin + MV</t>
  </si>
  <si>
    <t>Tabelle mit der Dezimalzahlen und Uhrzeiten umgerechnet werden können.</t>
  </si>
  <si>
    <t>© Auvista - XZ300 Zeiterfassung in Jahresdateien</t>
  </si>
  <si>
    <r>
      <t>Dezimalzahlen</t>
    </r>
    <r>
      <rPr>
        <i/>
        <sz val="12"/>
        <color indexed="30"/>
        <rFont val="Calibri"/>
        <family val="2"/>
      </rPr>
      <t xml:space="preserve"> werden hier zur Zeiterfassung eingegeben - einfachste Variante.</t>
    </r>
  </si>
  <si>
    <t>Link zur Zeit-Umrechnung</t>
  </si>
  <si>
    <t>Sollten Sie eine andere Anzahl an Abschnitten zur Zeitangabe</t>
  </si>
  <si>
    <t>benötigen, können Sie über die Excel-Option /Format/Spalte/</t>
  </si>
  <si>
    <t>beispielsweise die Spalten F bis J ein-/ausblenden.</t>
  </si>
  <si>
    <t>Augsburg</t>
  </si>
  <si>
    <t>++49 / (0)89 / 98 29 05 73</t>
  </si>
  <si>
    <r>
      <t>info@Au</t>
    </r>
    <r>
      <rPr>
        <u/>
        <sz val="10"/>
        <color indexed="10"/>
        <rFont val="Calibri"/>
        <family val="2"/>
      </rPr>
      <t>vis</t>
    </r>
    <r>
      <rPr>
        <u/>
        <sz val="10"/>
        <color indexed="8"/>
        <rFont val="Calibri"/>
        <family val="2"/>
      </rPr>
      <t>ta.de</t>
    </r>
  </si>
  <si>
    <t>ist ohne schriftliche Zustimmung des Auvista Software Verlages unzulässig</t>
  </si>
  <si>
    <t>Copyright © Auvista Fachverlag für Microsoft Excel, München 2025</t>
  </si>
  <si>
    <t>Diese Gratis-Datei ist eine der einfachen von derzeit 32 gering unterschiedlichen</t>
  </si>
  <si>
    <r>
      <t xml:space="preserve">Excel-Arbeitsmappen im </t>
    </r>
    <r>
      <rPr>
        <b/>
        <sz val="10"/>
        <color indexed="17"/>
        <rFont val="Calibri"/>
        <family val="2"/>
        <scheme val="minor"/>
      </rPr>
      <t>XLSX</t>
    </r>
    <r>
      <rPr>
        <sz val="10"/>
        <rFont val="Calibri"/>
        <family val="2"/>
        <scheme val="minor"/>
      </rPr>
      <t xml:space="preserve"> aber auch noch im </t>
    </r>
    <r>
      <rPr>
        <b/>
        <sz val="10"/>
        <color indexed="17"/>
        <rFont val="Calibri"/>
        <family val="2"/>
        <scheme val="minor"/>
      </rPr>
      <t>xls</t>
    </r>
    <r>
      <rPr>
        <sz val="10"/>
        <rFont val="Calibri"/>
        <family val="2"/>
        <scheme val="minor"/>
      </rPr>
      <t>-Format zu diesem Thema,</t>
    </r>
  </si>
  <si>
    <t>die wir in der Sammlung XZ300 zusammengefasst haben. Die Originaldateien sind</t>
  </si>
  <si>
    <t>jahresunabhängig - solange Sie Excel einsetzen - und werden bei Bestellung</t>
  </si>
  <si>
    <t>ungeschützt ausgeliefert.</t>
  </si>
  <si>
    <t>Link zum Inhalt von XZ300 auf unserer Site!</t>
  </si>
  <si>
    <r>
      <t xml:space="preserve">Die Originalversion ist für beliebige Jahre einsetzbar - </t>
    </r>
    <r>
      <rPr>
        <b/>
        <sz val="10"/>
        <color indexed="10"/>
        <rFont val="Calibri"/>
        <family val="2"/>
        <scheme val="minor"/>
      </rPr>
      <t>ohne zusätzliche Kosten!</t>
    </r>
  </si>
  <si>
    <r>
      <t xml:space="preserve">In weiteren Varianten von XZ300 können selbstverständlich </t>
    </r>
    <r>
      <rPr>
        <b/>
        <sz val="10"/>
        <color indexed="10"/>
        <rFont val="Calibri"/>
        <family val="2"/>
        <scheme val="minor"/>
      </rPr>
      <t>auch Uhrzeiten</t>
    </r>
  </si>
  <si>
    <t>zur Zeiterfassung eingegeben werden, Krankheits- und Urlaubstage kann</t>
  </si>
  <si>
    <t>man täglich erfassen, wie auch unterschiedliche Tagesarbeitszeit-</t>
  </si>
  <si>
    <t>Vorgaben besonders für Freitags-, Feiertags- und Wochenendarbeiten.</t>
  </si>
  <si>
    <t>Bitte lesen!</t>
  </si>
  <si>
    <t>Geschützte Version zur Ansicht.</t>
  </si>
  <si>
    <t>freigeschaltet.</t>
  </si>
  <si>
    <t>Zum Testen ist Januar bis Juni</t>
  </si>
  <si>
    <t>kompatibel von Excel 97 bis 2024 / 365 und höher. Wir freuen uns auf Ihren Besuch.</t>
  </si>
  <si>
    <t>Diese kostenlose  Datei hier ist zum Testen von Januar 26 bis Juli 26 einsetzbar.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</si>
</sst>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ddd\ dd/mm"/>
    <numFmt numFmtId="165" formatCode="dd/mm"/>
    <numFmt numFmtId="166" formatCode="#,##0.00_ ;[Red]\-#,##0.00\ "/>
    <numFmt numFmtId="167" formatCode="[Blue][h]:mm;[Red]\-[mm]"/>
    <numFmt numFmtId="168" formatCode="[h]:mm"/>
    <numFmt numFmtId="169" formatCode="h:mm"/>
    <numFmt numFmtId="170" formatCode="[h]:mm;\-[mm]"/>
    <numFmt numFmtId="171" formatCode="yyyy"/>
    <numFmt numFmtId="172" formatCode="0.00_ ;[Red]\-0.00\ "/>
    <numFmt numFmtId="173" formatCode="h:mm:ss"/>
    <numFmt numFmtId="174" formatCode="0.000"/>
    <numFmt numFmtId="175" formatCode="[hh]:mm:ss"/>
    <numFmt numFmtId="176" formatCode="[hh]:mm"/>
    <numFmt numFmtId="177" formatCode="0.0000"/>
    <numFmt numFmtId="178" formatCode="0.0"/>
  </numFmts>
  <fonts count="8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.3"/>
      <color indexed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14"/>
      <color indexed="9"/>
      <name val="Wingdings"/>
      <charset val="2"/>
    </font>
    <font>
      <sz val="10"/>
      <name val="Calibri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  <font>
      <b/>
      <sz val="10"/>
      <color indexed="10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vertAlign val="superscript"/>
      <sz val="14"/>
      <name val="Calibri"/>
      <family val="2"/>
    </font>
    <font>
      <sz val="10"/>
      <color indexed="81"/>
      <name val="Arial"/>
      <family val="2"/>
    </font>
    <font>
      <i/>
      <sz val="12"/>
      <color indexed="30"/>
      <name val="Calibri"/>
      <family val="2"/>
    </font>
    <font>
      <u/>
      <sz val="10"/>
      <color indexed="10"/>
      <name val="Calibri"/>
      <family val="2"/>
    </font>
    <font>
      <u/>
      <sz val="10"/>
      <color indexed="8"/>
      <name val="Calibri"/>
      <family val="2"/>
    </font>
    <font>
      <sz val="10"/>
      <name val="Calibri"/>
      <family val="2"/>
      <scheme val="minor"/>
    </font>
    <font>
      <sz val="1"/>
      <color theme="0"/>
      <name val="Calibri"/>
      <family val="2"/>
      <scheme val="minor"/>
    </font>
    <font>
      <b/>
      <sz val="8"/>
      <color indexed="43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4"/>
      <name val="Calibri"/>
      <family val="2"/>
      <scheme val="minor"/>
    </font>
    <font>
      <sz val="10"/>
      <color indexed="13"/>
      <name val="Calibri"/>
      <family val="2"/>
      <scheme val="minor"/>
    </font>
    <font>
      <b/>
      <sz val="10"/>
      <color indexed="13"/>
      <name val="Calibri"/>
      <family val="2"/>
      <scheme val="minor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sz val="1"/>
      <color theme="0" tint="-4.9989318521683403E-2"/>
      <name val="Calibri"/>
      <family val="2"/>
      <scheme val="minor"/>
    </font>
    <font>
      <u/>
      <sz val="10.3"/>
      <color indexed="12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"/>
      <color indexed="43"/>
      <name val="Calibri"/>
      <family val="2"/>
      <scheme val="minor"/>
    </font>
    <font>
      <sz val="10"/>
      <color indexed="43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4"/>
      <color indexed="12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0"/>
      <color indexed="50"/>
      <name val="Calibri"/>
      <family val="2"/>
      <scheme val="minor"/>
    </font>
    <font>
      <b/>
      <sz val="14"/>
      <color indexed="50"/>
      <name val="Calibri"/>
      <family val="2"/>
      <scheme val="minor"/>
    </font>
    <font>
      <sz val="8"/>
      <color theme="5"/>
      <name val="Calibri"/>
      <family val="2"/>
      <scheme val="minor"/>
    </font>
    <font>
      <sz val="8"/>
      <color indexed="2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sz val="8"/>
      <color rgb="FF0070C0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sz val="11"/>
      <color indexed="37"/>
      <name val="Calibri"/>
      <family val="2"/>
      <scheme val="minor"/>
    </font>
    <font>
      <sz val="10"/>
      <color indexed="16"/>
      <name val="Calibri"/>
      <family val="2"/>
      <scheme val="minor"/>
    </font>
    <font>
      <sz val="10"/>
      <color indexed="37"/>
      <name val="Calibri"/>
      <family val="2"/>
      <scheme val="minor"/>
    </font>
    <font>
      <sz val="10"/>
      <color indexed="26"/>
      <name val="Calibri"/>
      <family val="2"/>
      <scheme val="minor"/>
    </font>
    <font>
      <sz val="9"/>
      <name val="Calibri"/>
      <family val="2"/>
      <scheme val="minor"/>
    </font>
    <font>
      <sz val="9"/>
      <color indexed="16"/>
      <name val="Calibri"/>
      <family val="2"/>
      <scheme val="minor"/>
    </font>
    <font>
      <sz val="10"/>
      <color indexed="22"/>
      <name val="Calibri"/>
      <family val="2"/>
      <scheme val="minor"/>
    </font>
    <font>
      <u val="doubleAccounting"/>
      <sz val="10"/>
      <color indexed="10"/>
      <name val="Calibri"/>
      <family val="2"/>
      <scheme val="minor"/>
    </font>
    <font>
      <sz val="6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indexed="30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b/>
      <sz val="10"/>
      <color indexed="17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indexed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23"/>
      </right>
      <top style="thin">
        <color indexed="9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22"/>
      </right>
      <top style="thin">
        <color indexed="63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23"/>
      </right>
      <top style="thin">
        <color indexed="9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10"/>
      </right>
      <top style="medium">
        <color indexed="64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double">
        <color indexed="12"/>
      </bottom>
      <diagonal/>
    </border>
    <border>
      <left/>
      <right/>
      <top style="thin">
        <color indexed="23"/>
      </top>
      <bottom style="double">
        <color indexed="12"/>
      </bottom>
      <diagonal/>
    </border>
    <border>
      <left/>
      <right/>
      <top style="double">
        <color indexed="12"/>
      </top>
      <bottom style="thin">
        <color indexed="64"/>
      </bottom>
      <diagonal/>
    </border>
    <border>
      <left style="thin">
        <color indexed="9"/>
      </left>
      <right style="thin">
        <color indexed="23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0" tint="-0.14996795556505021"/>
      </bottom>
      <diagonal/>
    </border>
    <border>
      <left style="thin">
        <color theme="5"/>
      </left>
      <right style="thin">
        <color theme="0" tint="-0.14996795556505021"/>
      </right>
      <top style="thin">
        <color theme="5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5"/>
      </right>
      <top style="thin">
        <color theme="5"/>
      </top>
      <bottom style="thin">
        <color theme="0" tint="-0.14996795556505021"/>
      </bottom>
      <diagonal/>
    </border>
    <border>
      <left style="thin">
        <color theme="5"/>
      </left>
      <right style="thin">
        <color theme="5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5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5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5"/>
      </left>
      <right style="thin">
        <color theme="5"/>
      </right>
      <top style="thin">
        <color theme="0" tint="-0.14996795556505021"/>
      </top>
      <bottom style="thin">
        <color theme="5"/>
      </bottom>
      <diagonal/>
    </border>
    <border>
      <left style="thin">
        <color theme="5"/>
      </left>
      <right style="thin">
        <color theme="0" tint="-0.14996795556505021"/>
      </right>
      <top style="thin">
        <color theme="0" tint="-0.14996795556505021"/>
      </top>
      <bottom style="thin">
        <color theme="5"/>
      </bottom>
      <diagonal/>
    </border>
    <border>
      <left style="thin">
        <color theme="0" tint="-0.14996795556505021"/>
      </left>
      <right style="thin">
        <color theme="5"/>
      </right>
      <top style="thin">
        <color theme="0" tint="-0.14996795556505021"/>
      </top>
      <bottom style="thin">
        <color theme="5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indexed="64"/>
      </right>
      <top/>
      <bottom style="thin">
        <color rgb="FF0070C0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indexed="64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indexed="64"/>
      </right>
      <top/>
      <bottom style="thin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</cellStyleXfs>
  <cellXfs count="409">
    <xf numFmtId="0" fontId="0" fillId="0" borderId="0" xfId="0"/>
    <xf numFmtId="0" fontId="9" fillId="2" borderId="1" xfId="2" applyFont="1" applyFill="1" applyBorder="1" applyProtection="1">
      <protection hidden="1"/>
    </xf>
    <xf numFmtId="0" fontId="23" fillId="0" borderId="0" xfId="8" applyFont="1"/>
    <xf numFmtId="0" fontId="24" fillId="0" borderId="0" xfId="10" applyFont="1" applyAlignment="1">
      <alignment horizontal="left" vertical="top"/>
    </xf>
    <xf numFmtId="0" fontId="23" fillId="6" borderId="2" xfId="8" applyFont="1" applyFill="1" applyBorder="1" applyProtection="1">
      <protection hidden="1"/>
    </xf>
    <xf numFmtId="0" fontId="23" fillId="6" borderId="3" xfId="8" applyFont="1" applyFill="1" applyBorder="1" applyProtection="1">
      <protection hidden="1"/>
    </xf>
    <xf numFmtId="0" fontId="25" fillId="6" borderId="4" xfId="8" applyFont="1" applyFill="1" applyBorder="1" applyAlignment="1">
      <alignment vertical="top"/>
    </xf>
    <xf numFmtId="0" fontId="26" fillId="6" borderId="0" xfId="8" applyFont="1" applyFill="1" applyProtection="1">
      <protection hidden="1"/>
    </xf>
    <xf numFmtId="0" fontId="23" fillId="6" borderId="5" xfId="8" applyFont="1" applyFill="1" applyBorder="1" applyProtection="1">
      <protection hidden="1"/>
    </xf>
    <xf numFmtId="0" fontId="23" fillId="6" borderId="4" xfId="8" applyFont="1" applyFill="1" applyBorder="1" applyProtection="1">
      <protection hidden="1"/>
    </xf>
    <xf numFmtId="0" fontId="27" fillId="6" borderId="0" xfId="2" applyFont="1" applyFill="1" applyProtection="1">
      <protection hidden="1"/>
    </xf>
    <xf numFmtId="0" fontId="23" fillId="6" borderId="0" xfId="2" applyFont="1" applyFill="1" applyProtection="1">
      <protection hidden="1"/>
    </xf>
    <xf numFmtId="0" fontId="28" fillId="6" borderId="0" xfId="2" applyFont="1" applyFill="1" applyProtection="1">
      <protection hidden="1"/>
    </xf>
    <xf numFmtId="0" fontId="29" fillId="6" borderId="4" xfId="8" applyFont="1" applyFill="1" applyBorder="1" applyProtection="1">
      <protection hidden="1"/>
    </xf>
    <xf numFmtId="0" fontId="28" fillId="6" borderId="0" xfId="2" applyFont="1" applyFill="1" applyAlignment="1" applyProtection="1">
      <alignment vertical="center"/>
      <protection hidden="1"/>
    </xf>
    <xf numFmtId="0" fontId="23" fillId="6" borderId="0" xfId="8" applyFont="1" applyFill="1" applyAlignment="1" applyProtection="1">
      <alignment vertical="center"/>
      <protection hidden="1"/>
    </xf>
    <xf numFmtId="0" fontId="30" fillId="6" borderId="4" xfId="8" applyFont="1" applyFill="1" applyBorder="1" applyAlignment="1" applyProtection="1">
      <alignment horizontal="left"/>
      <protection hidden="1"/>
    </xf>
    <xf numFmtId="0" fontId="23" fillId="6" borderId="0" xfId="8" applyFont="1" applyFill="1" applyProtection="1">
      <protection hidden="1"/>
    </xf>
    <xf numFmtId="0" fontId="30" fillId="6" borderId="4" xfId="8" applyFont="1" applyFill="1" applyBorder="1" applyAlignment="1" applyProtection="1">
      <alignment horizontal="center"/>
      <protection hidden="1"/>
    </xf>
    <xf numFmtId="0" fontId="30" fillId="6" borderId="0" xfId="8" applyFont="1" applyFill="1" applyProtection="1">
      <protection hidden="1"/>
    </xf>
    <xf numFmtId="0" fontId="31" fillId="6" borderId="0" xfId="5" applyFont="1" applyFill="1" applyProtection="1">
      <protection hidden="1"/>
    </xf>
    <xf numFmtId="0" fontId="23" fillId="6" borderId="0" xfId="11" applyFont="1" applyFill="1" applyProtection="1">
      <protection hidden="1"/>
    </xf>
    <xf numFmtId="0" fontId="23" fillId="6" borderId="0" xfId="7" applyFont="1" applyFill="1" applyProtection="1">
      <protection hidden="1"/>
    </xf>
    <xf numFmtId="0" fontId="23" fillId="6" borderId="0" xfId="5" applyFont="1" applyFill="1" applyProtection="1">
      <protection hidden="1"/>
    </xf>
    <xf numFmtId="0" fontId="30" fillId="6" borderId="0" xfId="5" applyFont="1" applyFill="1" applyProtection="1">
      <protection hidden="1"/>
    </xf>
    <xf numFmtId="0" fontId="23" fillId="6" borderId="0" xfId="8" applyFont="1" applyFill="1"/>
    <xf numFmtId="0" fontId="23" fillId="6" borderId="0" xfId="5" applyFont="1" applyFill="1" applyAlignment="1" applyProtection="1">
      <alignment horizontal="center"/>
      <protection hidden="1"/>
    </xf>
    <xf numFmtId="0" fontId="23" fillId="6" borderId="0" xfId="6" applyFont="1" applyFill="1" applyProtection="1">
      <protection hidden="1"/>
    </xf>
    <xf numFmtId="0" fontId="23" fillId="6" borderId="6" xfId="8" applyFont="1" applyFill="1" applyBorder="1" applyProtection="1">
      <protection hidden="1"/>
    </xf>
    <xf numFmtId="0" fontId="23" fillId="6" borderId="7" xfId="8" applyFont="1" applyFill="1" applyBorder="1" applyProtection="1">
      <protection hidden="1"/>
    </xf>
    <xf numFmtId="0" fontId="23" fillId="6" borderId="8" xfId="8" applyFont="1" applyFill="1" applyBorder="1" applyProtection="1">
      <protection hidden="1"/>
    </xf>
    <xf numFmtId="0" fontId="32" fillId="7" borderId="40" xfId="0" applyFont="1" applyFill="1" applyBorder="1" applyAlignment="1">
      <alignment horizontal="center" vertical="center"/>
    </xf>
    <xf numFmtId="0" fontId="23" fillId="6" borderId="0" xfId="12" applyFont="1" applyFill="1" applyProtection="1">
      <protection hidden="1"/>
    </xf>
    <xf numFmtId="0" fontId="34" fillId="9" borderId="9" xfId="1" applyFont="1" applyFill="1" applyBorder="1" applyAlignment="1" applyProtection="1">
      <alignment horizontal="center" vertical="center"/>
      <protection hidden="1"/>
    </xf>
    <xf numFmtId="0" fontId="35" fillId="9" borderId="9" xfId="1" applyFont="1" applyFill="1" applyBorder="1" applyAlignment="1" applyProtection="1">
      <alignment horizontal="center" vertical="center"/>
      <protection hidden="1"/>
    </xf>
    <xf numFmtId="0" fontId="32" fillId="9" borderId="9" xfId="1" applyFont="1" applyFill="1" applyBorder="1" applyAlignment="1" applyProtection="1">
      <alignment horizontal="center"/>
      <protection hidden="1"/>
    </xf>
    <xf numFmtId="0" fontId="36" fillId="6" borderId="0" xfId="1" applyFont="1" applyFill="1" applyBorder="1" applyAlignment="1" applyProtection="1">
      <alignment horizontal="center" vertical="center"/>
      <protection hidden="1"/>
    </xf>
    <xf numFmtId="0" fontId="37" fillId="6" borderId="0" xfId="12" applyFont="1" applyFill="1" applyProtection="1">
      <protection hidden="1"/>
    </xf>
    <xf numFmtId="0" fontId="38" fillId="6" borderId="0" xfId="5" applyFont="1" applyFill="1" applyProtection="1">
      <protection hidden="1"/>
    </xf>
    <xf numFmtId="0" fontId="39" fillId="6" borderId="0" xfId="1" applyFont="1" applyFill="1" applyBorder="1" applyAlignment="1" applyProtection="1">
      <alignment horizontal="center"/>
      <protection hidden="1"/>
    </xf>
    <xf numFmtId="0" fontId="30" fillId="6" borderId="0" xfId="5" applyFont="1" applyFill="1" applyAlignment="1" applyProtection="1">
      <alignment horizontal="left"/>
      <protection hidden="1"/>
    </xf>
    <xf numFmtId="0" fontId="23" fillId="6" borderId="0" xfId="5" applyFont="1" applyFill="1" applyAlignment="1" applyProtection="1">
      <alignment horizontal="left"/>
      <protection hidden="1"/>
    </xf>
    <xf numFmtId="0" fontId="36" fillId="6" borderId="0" xfId="1" applyFont="1" applyFill="1" applyBorder="1" applyAlignment="1" applyProtection="1">
      <protection hidden="1"/>
    </xf>
    <xf numFmtId="0" fontId="23" fillId="0" borderId="0" xfId="2" applyFont="1"/>
    <xf numFmtId="0" fontId="37" fillId="4" borderId="10" xfId="2" applyFont="1" applyFill="1" applyBorder="1" applyAlignment="1" applyProtection="1">
      <alignment horizontal="center"/>
      <protection hidden="1"/>
    </xf>
    <xf numFmtId="0" fontId="23" fillId="4" borderId="0" xfId="2" applyFont="1" applyFill="1" applyProtection="1">
      <protection hidden="1"/>
    </xf>
    <xf numFmtId="0" fontId="41" fillId="4" borderId="0" xfId="8" applyFont="1" applyFill="1" applyProtection="1">
      <protection hidden="1"/>
    </xf>
    <xf numFmtId="0" fontId="37" fillId="4" borderId="0" xfId="2" applyFont="1" applyFill="1" applyProtection="1">
      <protection hidden="1"/>
    </xf>
    <xf numFmtId="0" fontId="23" fillId="4" borderId="0" xfId="2" applyFont="1" applyFill="1"/>
    <xf numFmtId="0" fontId="37" fillId="3" borderId="0" xfId="2" applyFont="1" applyFill="1" applyAlignment="1" applyProtection="1">
      <alignment horizontal="center"/>
      <protection hidden="1"/>
    </xf>
    <xf numFmtId="0" fontId="42" fillId="4" borderId="0" xfId="2" applyFont="1" applyFill="1" applyProtection="1">
      <protection hidden="1"/>
    </xf>
    <xf numFmtId="0" fontId="33" fillId="4" borderId="0" xfId="2" applyFont="1" applyFill="1" applyAlignment="1" applyProtection="1">
      <alignment horizontal="center"/>
      <protection hidden="1"/>
    </xf>
    <xf numFmtId="0" fontId="23" fillId="4" borderId="0" xfId="2" applyFont="1" applyFill="1" applyAlignment="1" applyProtection="1">
      <alignment horizontal="center"/>
      <protection hidden="1"/>
    </xf>
    <xf numFmtId="0" fontId="43" fillId="2" borderId="0" xfId="2" applyFont="1" applyFill="1" applyAlignment="1" applyProtection="1">
      <alignment horizontal="center"/>
      <protection hidden="1"/>
    </xf>
    <xf numFmtId="0" fontId="44" fillId="2" borderId="0" xfId="2" applyFont="1" applyFill="1" applyAlignment="1" applyProtection="1">
      <alignment horizontal="center"/>
      <protection hidden="1"/>
    </xf>
    <xf numFmtId="0" fontId="45" fillId="3" borderId="0" xfId="2" applyFont="1" applyFill="1" applyAlignment="1">
      <alignment horizontal="center"/>
    </xf>
    <xf numFmtId="0" fontId="23" fillId="4" borderId="0" xfId="2" applyFont="1" applyFill="1" applyAlignment="1" applyProtection="1">
      <alignment horizontal="right"/>
      <protection hidden="1"/>
    </xf>
    <xf numFmtId="20" fontId="23" fillId="4" borderId="0" xfId="2" quotePrefix="1" applyNumberFormat="1" applyFont="1" applyFill="1" applyAlignment="1" applyProtection="1">
      <alignment horizontal="left"/>
      <protection hidden="1"/>
    </xf>
    <xf numFmtId="20" fontId="23" fillId="4" borderId="0" xfId="2" applyNumberFormat="1" applyFont="1" applyFill="1" applyAlignment="1" applyProtection="1">
      <alignment horizontal="left"/>
      <protection hidden="1"/>
    </xf>
    <xf numFmtId="0" fontId="23" fillId="5" borderId="11" xfId="2" applyFont="1" applyFill="1" applyBorder="1" applyAlignment="1" applyProtection="1">
      <alignment horizontal="center"/>
      <protection hidden="1"/>
    </xf>
    <xf numFmtId="0" fontId="23" fillId="4" borderId="0" xfId="7" applyFont="1" applyFill="1" applyProtection="1">
      <protection hidden="1"/>
    </xf>
    <xf numFmtId="0" fontId="37" fillId="4" borderId="0" xfId="4" applyFont="1" applyFill="1" applyProtection="1">
      <protection hidden="1"/>
    </xf>
    <xf numFmtId="0" fontId="23" fillId="4" borderId="0" xfId="4" applyFont="1" applyFill="1" applyProtection="1">
      <protection hidden="1"/>
    </xf>
    <xf numFmtId="0" fontId="46" fillId="4" borderId="0" xfId="2" applyFont="1" applyFill="1" applyAlignment="1" applyProtection="1">
      <alignment horizontal="left"/>
      <protection hidden="1"/>
    </xf>
    <xf numFmtId="0" fontId="29" fillId="4" borderId="0" xfId="2" applyFont="1" applyFill="1" applyProtection="1">
      <protection hidden="1"/>
    </xf>
    <xf numFmtId="0" fontId="29" fillId="4" borderId="12" xfId="2" applyFont="1" applyFill="1" applyBorder="1" applyAlignment="1" applyProtection="1">
      <alignment horizontal="left"/>
      <protection hidden="1"/>
    </xf>
    <xf numFmtId="0" fontId="23" fillId="4" borderId="12" xfId="2" applyFont="1" applyFill="1" applyBorder="1" applyProtection="1">
      <protection hidden="1"/>
    </xf>
    <xf numFmtId="0" fontId="23" fillId="0" borderId="0" xfId="2" applyFont="1" applyAlignment="1">
      <alignment horizontal="center"/>
    </xf>
    <xf numFmtId="0" fontId="23" fillId="4" borderId="13" xfId="2" applyFont="1" applyFill="1" applyBorder="1" applyProtection="1">
      <protection hidden="1"/>
    </xf>
    <xf numFmtId="0" fontId="23" fillId="4" borderId="14" xfId="2" applyFont="1" applyFill="1" applyBorder="1" applyProtection="1">
      <protection hidden="1"/>
    </xf>
    <xf numFmtId="0" fontId="23" fillId="4" borderId="15" xfId="2" applyFont="1" applyFill="1" applyBorder="1" applyProtection="1">
      <protection hidden="1"/>
    </xf>
    <xf numFmtId="0" fontId="23" fillId="4" borderId="16" xfId="2" applyFont="1" applyFill="1" applyBorder="1" applyProtection="1">
      <protection hidden="1"/>
    </xf>
    <xf numFmtId="0" fontId="23" fillId="4" borderId="17" xfId="2" applyFont="1" applyFill="1" applyBorder="1" applyAlignment="1" applyProtection="1">
      <alignment horizontal="left"/>
      <protection hidden="1"/>
    </xf>
    <xf numFmtId="0" fontId="23" fillId="4" borderId="18" xfId="2" applyFont="1" applyFill="1" applyBorder="1" applyProtection="1">
      <protection hidden="1"/>
    </xf>
    <xf numFmtId="0" fontId="40" fillId="4" borderId="0" xfId="2" applyFont="1" applyFill="1" applyAlignment="1">
      <alignment horizontal="left" vertical="top"/>
    </xf>
    <xf numFmtId="0" fontId="31" fillId="9" borderId="9" xfId="1" applyFont="1" applyFill="1" applyBorder="1" applyAlignment="1" applyProtection="1">
      <alignment horizontal="center" vertical="center"/>
      <protection hidden="1"/>
    </xf>
    <xf numFmtId="0" fontId="24" fillId="0" borderId="0" xfId="9" applyFont="1" applyAlignment="1">
      <alignment vertical="top"/>
    </xf>
    <xf numFmtId="0" fontId="0" fillId="0" borderId="0" xfId="0" applyProtection="1">
      <protection hidden="1"/>
    </xf>
    <xf numFmtId="0" fontId="47" fillId="6" borderId="0" xfId="3" applyFont="1" applyFill="1" applyAlignment="1">
      <alignment vertical="top"/>
    </xf>
    <xf numFmtId="0" fontId="23" fillId="6" borderId="0" xfId="0" applyFont="1" applyFill="1" applyAlignment="1" applyProtection="1">
      <alignment horizontal="center"/>
      <protection hidden="1"/>
    </xf>
    <xf numFmtId="0" fontId="23" fillId="6" borderId="0" xfId="13" applyFont="1" applyFill="1" applyProtection="1">
      <protection hidden="1"/>
    </xf>
    <xf numFmtId="0" fontId="48" fillId="6" borderId="0" xfId="1" applyFont="1" applyFill="1" applyBorder="1" applyAlignment="1" applyProtection="1">
      <protection hidden="1"/>
    </xf>
    <xf numFmtId="0" fontId="23" fillId="0" borderId="0" xfId="13" applyFont="1" applyProtection="1">
      <protection hidden="1"/>
    </xf>
    <xf numFmtId="0" fontId="37" fillId="6" borderId="0" xfId="0" applyFont="1" applyFill="1" applyProtection="1">
      <protection hidden="1"/>
    </xf>
    <xf numFmtId="0" fontId="49" fillId="6" borderId="0" xfId="0" applyFont="1" applyFill="1" applyAlignment="1" applyProtection="1">
      <alignment horizontal="left"/>
      <protection hidden="1"/>
    </xf>
    <xf numFmtId="0" fontId="23" fillId="6" borderId="0" xfId="0" applyFont="1" applyFill="1" applyAlignment="1" applyProtection="1">
      <alignment horizontal="left"/>
      <protection hidden="1"/>
    </xf>
    <xf numFmtId="166" fontId="23" fillId="6" borderId="0" xfId="13" applyNumberFormat="1" applyFont="1" applyFill="1" applyProtection="1">
      <protection hidden="1"/>
    </xf>
    <xf numFmtId="20" fontId="23" fillId="6" borderId="0" xfId="0" applyNumberFormat="1" applyFont="1" applyFill="1" applyAlignment="1" applyProtection="1">
      <alignment horizontal="center"/>
      <protection hidden="1"/>
    </xf>
    <xf numFmtId="172" fontId="23" fillId="6" borderId="0" xfId="0" applyNumberFormat="1" applyFont="1" applyFill="1" applyAlignment="1" applyProtection="1">
      <alignment horizontal="center"/>
      <protection hidden="1"/>
    </xf>
    <xf numFmtId="0" fontId="50" fillId="6" borderId="0" xfId="13" applyFont="1" applyFill="1" applyProtection="1">
      <protection hidden="1"/>
    </xf>
    <xf numFmtId="0" fontId="29" fillId="6" borderId="0" xfId="0" applyFont="1" applyFill="1" applyAlignment="1" applyProtection="1">
      <alignment horizontal="center"/>
      <protection hidden="1"/>
    </xf>
    <xf numFmtId="176" fontId="50" fillId="6" borderId="0" xfId="0" applyNumberFormat="1" applyFont="1" applyFill="1" applyAlignment="1" applyProtection="1">
      <alignment horizontal="center"/>
      <protection hidden="1"/>
    </xf>
    <xf numFmtId="0" fontId="23" fillId="0" borderId="41" xfId="0" applyFont="1" applyBorder="1" applyAlignment="1" applyProtection="1">
      <alignment horizontal="left" wrapText="1"/>
      <protection locked="0"/>
    </xf>
    <xf numFmtId="0" fontId="29" fillId="6" borderId="0" xfId="0" applyFont="1" applyFill="1" applyAlignment="1" applyProtection="1">
      <alignment horizontal="left" wrapText="1"/>
      <protection hidden="1"/>
    </xf>
    <xf numFmtId="20" fontId="23" fillId="0" borderId="42" xfId="0" applyNumberFormat="1" applyFont="1" applyBorder="1" applyAlignment="1" applyProtection="1">
      <alignment horizontal="center"/>
      <protection locked="0"/>
    </xf>
    <xf numFmtId="20" fontId="23" fillId="0" borderId="43" xfId="0" applyNumberFormat="1" applyFont="1" applyBorder="1" applyAlignment="1" applyProtection="1">
      <alignment horizontal="center"/>
      <protection locked="0"/>
    </xf>
    <xf numFmtId="20" fontId="23" fillId="10" borderId="0" xfId="0" applyNumberFormat="1" applyFont="1" applyFill="1" applyAlignment="1" applyProtection="1">
      <alignment horizontal="center"/>
      <protection hidden="1"/>
    </xf>
    <xf numFmtId="20" fontId="50" fillId="6" borderId="0" xfId="13" applyNumberFormat="1" applyFont="1" applyFill="1" applyProtection="1">
      <protection hidden="1"/>
    </xf>
    <xf numFmtId="172" fontId="23" fillId="10" borderId="0" xfId="0" applyNumberFormat="1" applyFont="1" applyFill="1" applyAlignment="1" applyProtection="1">
      <alignment horizontal="center"/>
      <protection hidden="1"/>
    </xf>
    <xf numFmtId="20" fontId="50" fillId="6" borderId="0" xfId="0" applyNumberFormat="1" applyFont="1" applyFill="1" applyAlignment="1" applyProtection="1">
      <alignment horizontal="center"/>
      <protection hidden="1"/>
    </xf>
    <xf numFmtId="0" fontId="51" fillId="6" borderId="0" xfId="13" applyFont="1" applyFill="1" applyProtection="1">
      <protection hidden="1"/>
    </xf>
    <xf numFmtId="0" fontId="23" fillId="0" borderId="44" xfId="0" applyFont="1" applyBorder="1" applyAlignment="1" applyProtection="1">
      <alignment horizontal="left" wrapText="1"/>
      <protection locked="0"/>
    </xf>
    <xf numFmtId="20" fontId="23" fillId="0" borderId="45" xfId="0" applyNumberFormat="1" applyFont="1" applyBorder="1" applyAlignment="1" applyProtection="1">
      <alignment horizontal="center"/>
      <protection locked="0"/>
    </xf>
    <xf numFmtId="20" fontId="23" fillId="0" borderId="46" xfId="0" applyNumberFormat="1" applyFont="1" applyBorder="1" applyAlignment="1" applyProtection="1">
      <alignment horizontal="center"/>
      <protection locked="0"/>
    </xf>
    <xf numFmtId="0" fontId="23" fillId="0" borderId="47" xfId="0" applyFont="1" applyBorder="1" applyAlignment="1" applyProtection="1">
      <alignment horizontal="left" wrapText="1"/>
      <protection locked="0"/>
    </xf>
    <xf numFmtId="20" fontId="23" fillId="0" borderId="48" xfId="0" applyNumberFormat="1" applyFont="1" applyBorder="1" applyAlignment="1" applyProtection="1">
      <alignment horizontal="center"/>
      <protection locked="0"/>
    </xf>
    <xf numFmtId="20" fontId="23" fillId="0" borderId="49" xfId="0" applyNumberFormat="1" applyFont="1" applyBorder="1" applyAlignment="1" applyProtection="1">
      <alignment horizontal="center"/>
      <protection locked="0"/>
    </xf>
    <xf numFmtId="20" fontId="23" fillId="10" borderId="12" xfId="0" applyNumberFormat="1" applyFont="1" applyFill="1" applyBorder="1" applyAlignment="1" applyProtection="1">
      <alignment horizontal="center"/>
      <protection hidden="1"/>
    </xf>
    <xf numFmtId="0" fontId="23" fillId="6" borderId="12" xfId="0" applyFont="1" applyFill="1" applyBorder="1" applyAlignment="1" applyProtection="1">
      <alignment horizontal="center"/>
      <protection hidden="1"/>
    </xf>
    <xf numFmtId="20" fontId="50" fillId="6" borderId="12" xfId="13" applyNumberFormat="1" applyFont="1" applyFill="1" applyBorder="1" applyProtection="1">
      <protection hidden="1"/>
    </xf>
    <xf numFmtId="172" fontId="23" fillId="10" borderId="12" xfId="0" applyNumberFormat="1" applyFont="1" applyFill="1" applyBorder="1" applyAlignment="1" applyProtection="1">
      <alignment horizontal="center"/>
      <protection hidden="1"/>
    </xf>
    <xf numFmtId="0" fontId="23" fillId="6" borderId="0" xfId="0" applyFont="1" applyFill="1" applyAlignment="1" applyProtection="1">
      <alignment horizontal="right"/>
      <protection hidden="1"/>
    </xf>
    <xf numFmtId="176" fontId="23" fillId="6" borderId="0" xfId="0" applyNumberFormat="1" applyFont="1" applyFill="1" applyAlignment="1" applyProtection="1">
      <alignment horizontal="center"/>
      <protection hidden="1"/>
    </xf>
    <xf numFmtId="0" fontId="23" fillId="6" borderId="0" xfId="0" applyFont="1" applyFill="1" applyProtection="1">
      <protection hidden="1"/>
    </xf>
    <xf numFmtId="0" fontId="47" fillId="6" borderId="0" xfId="0" applyFont="1" applyFill="1" applyProtection="1">
      <protection hidden="1"/>
    </xf>
    <xf numFmtId="0" fontId="23" fillId="6" borderId="1" xfId="13" applyFont="1" applyFill="1" applyBorder="1" applyProtection="1">
      <protection hidden="1"/>
    </xf>
    <xf numFmtId="0" fontId="52" fillId="6" borderId="13" xfId="13" applyFont="1" applyFill="1" applyBorder="1" applyAlignment="1" applyProtection="1">
      <alignment horizontal="left"/>
      <protection hidden="1"/>
    </xf>
    <xf numFmtId="0" fontId="53" fillId="6" borderId="13" xfId="13" applyFont="1" applyFill="1" applyBorder="1" applyAlignment="1" applyProtection="1">
      <alignment horizontal="center"/>
      <protection hidden="1"/>
    </xf>
    <xf numFmtId="0" fontId="23" fillId="6" borderId="13" xfId="13" applyFont="1" applyFill="1" applyBorder="1" applyProtection="1">
      <protection hidden="1"/>
    </xf>
    <xf numFmtId="0" fontId="23" fillId="6" borderId="13" xfId="13" applyFont="1" applyFill="1" applyBorder="1" applyAlignment="1" applyProtection="1">
      <alignment horizontal="right"/>
      <protection hidden="1"/>
    </xf>
    <xf numFmtId="0" fontId="29" fillId="6" borderId="13" xfId="13" applyFont="1" applyFill="1" applyBorder="1" applyAlignment="1" applyProtection="1">
      <alignment horizontal="center"/>
      <protection hidden="1"/>
    </xf>
    <xf numFmtId="0" fontId="52" fillId="6" borderId="13" xfId="13" applyFont="1" applyFill="1" applyBorder="1" applyAlignment="1" applyProtection="1">
      <alignment horizontal="center"/>
      <protection hidden="1"/>
    </xf>
    <xf numFmtId="0" fontId="23" fillId="6" borderId="14" xfId="13" applyFont="1" applyFill="1" applyBorder="1" applyProtection="1">
      <protection hidden="1"/>
    </xf>
    <xf numFmtId="0" fontId="23" fillId="6" borderId="15" xfId="13" applyFont="1" applyFill="1" applyBorder="1" applyProtection="1">
      <protection hidden="1"/>
    </xf>
    <xf numFmtId="0" fontId="54" fillId="6" borderId="0" xfId="13" applyFont="1" applyFill="1" applyProtection="1">
      <protection hidden="1"/>
    </xf>
    <xf numFmtId="0" fontId="54" fillId="6" borderId="0" xfId="13" applyFont="1" applyFill="1" applyAlignment="1" applyProtection="1">
      <alignment horizontal="left"/>
      <protection hidden="1"/>
    </xf>
    <xf numFmtId="0" fontId="55" fillId="6" borderId="0" xfId="13" applyFont="1" applyFill="1" applyAlignment="1" applyProtection="1">
      <alignment horizontal="right"/>
      <protection hidden="1"/>
    </xf>
    <xf numFmtId="169" fontId="23" fillId="0" borderId="50" xfId="13" applyNumberFormat="1" applyFont="1" applyBorder="1" applyAlignment="1" applyProtection="1">
      <alignment horizontal="center" vertical="center"/>
      <protection locked="0"/>
    </xf>
    <xf numFmtId="0" fontId="55" fillId="6" borderId="0" xfId="13" applyFont="1" applyFill="1" applyProtection="1">
      <protection hidden="1"/>
    </xf>
    <xf numFmtId="2" fontId="54" fillId="6" borderId="0" xfId="13" applyNumberFormat="1" applyFont="1" applyFill="1" applyAlignment="1" applyProtection="1">
      <alignment horizontal="center"/>
      <protection hidden="1"/>
    </xf>
    <xf numFmtId="0" fontId="55" fillId="6" borderId="16" xfId="13" applyFont="1" applyFill="1" applyBorder="1" applyProtection="1">
      <protection hidden="1"/>
    </xf>
    <xf numFmtId="0" fontId="23" fillId="6" borderId="51" xfId="13" applyFont="1" applyFill="1" applyBorder="1" applyProtection="1">
      <protection hidden="1"/>
    </xf>
    <xf numFmtId="0" fontId="23" fillId="6" borderId="52" xfId="13" applyFont="1" applyFill="1" applyBorder="1" applyProtection="1">
      <protection hidden="1"/>
    </xf>
    <xf numFmtId="0" fontId="56" fillId="6" borderId="52" xfId="13" applyFont="1" applyFill="1" applyBorder="1" applyProtection="1">
      <protection hidden="1"/>
    </xf>
    <xf numFmtId="0" fontId="28" fillId="6" borderId="52" xfId="13" applyFont="1" applyFill="1" applyBorder="1" applyProtection="1">
      <protection hidden="1"/>
    </xf>
    <xf numFmtId="0" fontId="23" fillId="6" borderId="52" xfId="13" applyFont="1" applyFill="1" applyBorder="1" applyAlignment="1" applyProtection="1">
      <alignment horizontal="right"/>
      <protection hidden="1"/>
    </xf>
    <xf numFmtId="0" fontId="56" fillId="6" borderId="52" xfId="13" applyFont="1" applyFill="1" applyBorder="1" applyAlignment="1" applyProtection="1">
      <alignment horizontal="right"/>
      <protection hidden="1"/>
    </xf>
    <xf numFmtId="2" fontId="57" fillId="6" borderId="52" xfId="13" applyNumberFormat="1" applyFont="1" applyFill="1" applyBorder="1" applyAlignment="1" applyProtection="1">
      <alignment horizontal="center"/>
      <protection hidden="1"/>
    </xf>
    <xf numFmtId="0" fontId="23" fillId="6" borderId="53" xfId="13" applyFont="1" applyFill="1" applyBorder="1" applyProtection="1">
      <protection hidden="1"/>
    </xf>
    <xf numFmtId="0" fontId="29" fillId="6" borderId="0" xfId="13" applyFont="1" applyFill="1" applyAlignment="1" applyProtection="1">
      <alignment horizontal="center"/>
      <protection hidden="1"/>
    </xf>
    <xf numFmtId="0" fontId="23" fillId="6" borderId="0" xfId="13" applyFont="1" applyFill="1" applyAlignment="1" applyProtection="1">
      <alignment horizontal="center"/>
      <protection hidden="1"/>
    </xf>
    <xf numFmtId="0" fontId="56" fillId="6" borderId="0" xfId="13" applyFont="1" applyFill="1" applyProtection="1">
      <protection hidden="1"/>
    </xf>
    <xf numFmtId="0" fontId="23" fillId="6" borderId="16" xfId="13" applyFont="1" applyFill="1" applyBorder="1" applyProtection="1">
      <protection hidden="1"/>
    </xf>
    <xf numFmtId="0" fontId="49" fillId="6" borderId="0" xfId="13" applyFont="1" applyFill="1" applyAlignment="1" applyProtection="1">
      <alignment horizontal="left"/>
      <protection hidden="1"/>
    </xf>
    <xf numFmtId="0" fontId="28" fillId="6" borderId="0" xfId="13" applyFont="1" applyFill="1" applyProtection="1">
      <protection hidden="1"/>
    </xf>
    <xf numFmtId="169" fontId="23" fillId="0" borderId="54" xfId="13" applyNumberFormat="1" applyFont="1" applyBorder="1" applyAlignment="1" applyProtection="1">
      <alignment horizontal="center" vertical="center"/>
      <protection locked="0"/>
    </xf>
    <xf numFmtId="0" fontId="58" fillId="6" borderId="0" xfId="13" applyFont="1" applyFill="1" applyAlignment="1" applyProtection="1">
      <alignment horizontal="center" vertical="center" wrapText="1"/>
      <protection hidden="1"/>
    </xf>
    <xf numFmtId="20" fontId="23" fillId="0" borderId="54" xfId="13" applyNumberFormat="1" applyFont="1" applyBorder="1" applyAlignment="1" applyProtection="1">
      <alignment horizontal="center" vertical="center"/>
      <protection locked="0"/>
    </xf>
    <xf numFmtId="0" fontId="58" fillId="6" borderId="0" xfId="13" applyFont="1" applyFill="1" applyAlignment="1" applyProtection="1">
      <alignment horizontal="right"/>
      <protection hidden="1"/>
    </xf>
    <xf numFmtId="0" fontId="58" fillId="6" borderId="0" xfId="13" applyFont="1" applyFill="1" applyProtection="1">
      <protection hidden="1"/>
    </xf>
    <xf numFmtId="169" fontId="49" fillId="6" borderId="12" xfId="13" applyNumberFormat="1" applyFont="1" applyFill="1" applyBorder="1" applyAlignment="1" applyProtection="1">
      <alignment horizontal="center"/>
      <protection hidden="1"/>
    </xf>
    <xf numFmtId="0" fontId="58" fillId="6" borderId="16" xfId="13" applyFont="1" applyFill="1" applyBorder="1" applyProtection="1">
      <protection hidden="1"/>
    </xf>
    <xf numFmtId="0" fontId="28" fillId="6" borderId="0" xfId="13" applyFont="1" applyFill="1" applyAlignment="1" applyProtection="1">
      <alignment horizontal="left"/>
      <protection hidden="1"/>
    </xf>
    <xf numFmtId="2" fontId="49" fillId="6" borderId="0" xfId="13" applyNumberFormat="1" applyFont="1" applyFill="1" applyAlignment="1" applyProtection="1">
      <alignment horizontal="center"/>
      <protection hidden="1"/>
    </xf>
    <xf numFmtId="0" fontId="23" fillId="6" borderId="55" xfId="13" applyFont="1" applyFill="1" applyBorder="1" applyProtection="1">
      <protection hidden="1"/>
    </xf>
    <xf numFmtId="0" fontId="28" fillId="6" borderId="56" xfId="13" applyFont="1" applyFill="1" applyBorder="1" applyAlignment="1" applyProtection="1">
      <alignment horizontal="left"/>
      <protection hidden="1"/>
    </xf>
    <xf numFmtId="0" fontId="28" fillId="6" borderId="56" xfId="13" applyFont="1" applyFill="1" applyBorder="1" applyProtection="1">
      <protection hidden="1"/>
    </xf>
    <xf numFmtId="0" fontId="23" fillId="6" borderId="56" xfId="13" applyFont="1" applyFill="1" applyBorder="1" applyProtection="1">
      <protection hidden="1"/>
    </xf>
    <xf numFmtId="0" fontId="28" fillId="6" borderId="56" xfId="13" applyFont="1" applyFill="1" applyBorder="1" applyAlignment="1" applyProtection="1">
      <alignment horizontal="right"/>
      <protection hidden="1"/>
    </xf>
    <xf numFmtId="2" fontId="59" fillId="6" borderId="56" xfId="13" applyNumberFormat="1" applyFont="1" applyFill="1" applyBorder="1" applyAlignment="1" applyProtection="1">
      <alignment horizontal="center"/>
      <protection hidden="1"/>
    </xf>
    <xf numFmtId="0" fontId="23" fillId="6" borderId="57" xfId="13" applyFont="1" applyFill="1" applyBorder="1" applyProtection="1">
      <protection hidden="1"/>
    </xf>
    <xf numFmtId="0" fontId="60" fillId="6" borderId="0" xfId="13" applyFont="1" applyFill="1" applyProtection="1">
      <protection hidden="1"/>
    </xf>
    <xf numFmtId="0" fontId="35" fillId="6" borderId="0" xfId="13" applyFont="1" applyFill="1" applyAlignment="1" applyProtection="1">
      <alignment horizontal="center"/>
      <protection hidden="1"/>
    </xf>
    <xf numFmtId="0" fontId="23" fillId="6" borderId="0" xfId="13" applyFont="1" applyFill="1" applyAlignment="1" applyProtection="1">
      <alignment horizontal="right"/>
      <protection hidden="1"/>
    </xf>
    <xf numFmtId="168" fontId="61" fillId="6" borderId="0" xfId="13" applyNumberFormat="1" applyFont="1" applyFill="1" applyAlignment="1" applyProtection="1">
      <alignment horizontal="center"/>
      <protection hidden="1"/>
    </xf>
    <xf numFmtId="0" fontId="29" fillId="6" borderId="15" xfId="13" applyFont="1" applyFill="1" applyBorder="1" applyProtection="1">
      <protection hidden="1"/>
    </xf>
    <xf numFmtId="0" fontId="62" fillId="6" borderId="0" xfId="13" applyFont="1" applyFill="1" applyAlignment="1" applyProtection="1">
      <alignment vertical="center" wrapText="1"/>
      <protection hidden="1"/>
    </xf>
    <xf numFmtId="14" fontId="31" fillId="0" borderId="54" xfId="13" applyNumberFormat="1" applyFont="1" applyBorder="1" applyAlignment="1" applyProtection="1">
      <alignment horizontal="center" vertical="center"/>
      <protection locked="0"/>
    </xf>
    <xf numFmtId="0" fontId="58" fillId="6" borderId="0" xfId="13" applyFont="1" applyFill="1" applyAlignment="1" applyProtection="1">
      <alignment horizontal="right" vertical="center" wrapText="1"/>
      <protection hidden="1"/>
    </xf>
    <xf numFmtId="0" fontId="49" fillId="6" borderId="0" xfId="13" applyFont="1" applyFill="1" applyAlignment="1" applyProtection="1">
      <alignment horizontal="center" vertical="center"/>
      <protection hidden="1"/>
    </xf>
    <xf numFmtId="0" fontId="58" fillId="6" borderId="0" xfId="13" applyFont="1" applyFill="1" applyAlignment="1" applyProtection="1">
      <alignment vertical="center"/>
      <protection hidden="1"/>
    </xf>
    <xf numFmtId="0" fontId="23" fillId="6" borderId="56" xfId="13" applyFont="1" applyFill="1" applyBorder="1" applyAlignment="1" applyProtection="1">
      <alignment horizontal="left"/>
      <protection hidden="1"/>
    </xf>
    <xf numFmtId="0" fontId="63" fillId="6" borderId="56" xfId="13" applyFont="1" applyFill="1" applyBorder="1" applyAlignment="1" applyProtection="1">
      <alignment vertical="center" wrapText="1"/>
      <protection hidden="1"/>
    </xf>
    <xf numFmtId="0" fontId="35" fillId="6" borderId="56" xfId="13" applyFont="1" applyFill="1" applyBorder="1" applyAlignment="1" applyProtection="1">
      <alignment horizontal="center" vertical="center" wrapText="1"/>
      <protection hidden="1"/>
    </xf>
    <xf numFmtId="0" fontId="31" fillId="6" borderId="56" xfId="13" applyFont="1" applyFill="1" applyBorder="1" applyProtection="1">
      <protection hidden="1"/>
    </xf>
    <xf numFmtId="168" fontId="64" fillId="6" borderId="56" xfId="13" applyNumberFormat="1" applyFont="1" applyFill="1" applyBorder="1" applyAlignment="1" applyProtection="1">
      <alignment horizontal="center" vertical="center"/>
      <protection hidden="1"/>
    </xf>
    <xf numFmtId="0" fontId="56" fillId="6" borderId="56" xfId="13" applyFont="1" applyFill="1" applyBorder="1" applyProtection="1">
      <protection hidden="1"/>
    </xf>
    <xf numFmtId="0" fontId="23" fillId="6" borderId="0" xfId="13" applyFont="1" applyFill="1" applyAlignment="1" applyProtection="1">
      <alignment horizontal="left"/>
      <protection hidden="1"/>
    </xf>
    <xf numFmtId="0" fontId="65" fillId="6" borderId="0" xfId="13" applyFont="1" applyFill="1" applyAlignment="1" applyProtection="1">
      <alignment vertical="center" wrapText="1"/>
      <protection hidden="1"/>
    </xf>
    <xf numFmtId="178" fontId="31" fillId="0" borderId="50" xfId="13" applyNumberFormat="1" applyFont="1" applyBorder="1" applyAlignment="1" applyProtection="1">
      <alignment horizontal="center" vertical="center"/>
      <protection locked="0"/>
    </xf>
    <xf numFmtId="0" fontId="55" fillId="6" borderId="0" xfId="13" applyFont="1" applyFill="1" applyAlignment="1" applyProtection="1">
      <alignment horizontal="center" vertical="center" wrapText="1"/>
      <protection hidden="1"/>
    </xf>
    <xf numFmtId="0" fontId="66" fillId="6" borderId="0" xfId="13" applyFont="1" applyFill="1" applyAlignment="1" applyProtection="1">
      <alignment horizontal="right" vertical="center" wrapText="1"/>
      <protection hidden="1"/>
    </xf>
    <xf numFmtId="0" fontId="31" fillId="6" borderId="0" xfId="13" applyFont="1" applyFill="1" applyProtection="1">
      <protection hidden="1"/>
    </xf>
    <xf numFmtId="168" fontId="54" fillId="6" borderId="0" xfId="13" applyNumberFormat="1" applyFont="1" applyFill="1" applyAlignment="1" applyProtection="1">
      <alignment horizontal="center" vertical="center"/>
      <protection hidden="1"/>
    </xf>
    <xf numFmtId="0" fontId="55" fillId="6" borderId="0" xfId="13" applyFont="1" applyFill="1" applyAlignment="1" applyProtection="1">
      <alignment vertical="center"/>
      <protection hidden="1"/>
    </xf>
    <xf numFmtId="0" fontId="56" fillId="6" borderId="52" xfId="13" applyFont="1" applyFill="1" applyBorder="1" applyAlignment="1" applyProtection="1">
      <alignment horizontal="left"/>
      <protection hidden="1"/>
    </xf>
    <xf numFmtId="0" fontId="56" fillId="6" borderId="0" xfId="13" applyFont="1" applyFill="1" applyAlignment="1" applyProtection="1">
      <alignment horizontal="left"/>
      <protection hidden="1"/>
    </xf>
    <xf numFmtId="0" fontId="63" fillId="6" borderId="0" xfId="13" applyFont="1" applyFill="1" applyAlignment="1" applyProtection="1">
      <alignment vertical="center" wrapText="1"/>
      <protection hidden="1"/>
    </xf>
    <xf numFmtId="0" fontId="35" fillId="6" borderId="0" xfId="13" applyFont="1" applyFill="1" applyAlignment="1" applyProtection="1">
      <alignment horizontal="center" wrapText="1"/>
      <protection hidden="1"/>
    </xf>
    <xf numFmtId="0" fontId="35" fillId="6" borderId="0" xfId="13" applyFont="1" applyFill="1" applyAlignment="1" applyProtection="1">
      <alignment horizontal="center" vertical="center" wrapText="1"/>
      <protection hidden="1"/>
    </xf>
    <xf numFmtId="168" fontId="57" fillId="6" borderId="0" xfId="13" applyNumberFormat="1" applyFont="1" applyFill="1" applyAlignment="1" applyProtection="1">
      <alignment horizontal="center" vertical="center"/>
      <protection hidden="1"/>
    </xf>
    <xf numFmtId="0" fontId="31" fillId="0" borderId="50" xfId="13" applyFont="1" applyBorder="1" applyAlignment="1" applyProtection="1">
      <alignment horizontal="center" vertical="center"/>
      <protection locked="0"/>
    </xf>
    <xf numFmtId="20" fontId="31" fillId="0" borderId="50" xfId="13" applyNumberFormat="1" applyFont="1" applyBorder="1" applyAlignment="1" applyProtection="1">
      <alignment horizontal="center" vertical="center"/>
      <protection locked="0"/>
    </xf>
    <xf numFmtId="0" fontId="55" fillId="6" borderId="0" xfId="13" applyFont="1" applyFill="1" applyAlignment="1" applyProtection="1">
      <alignment horizontal="right" vertical="center" wrapText="1"/>
      <protection hidden="1"/>
    </xf>
    <xf numFmtId="0" fontId="54" fillId="6" borderId="0" xfId="13" applyFont="1" applyFill="1" applyAlignment="1" applyProtection="1">
      <alignment horizontal="center" vertical="center"/>
      <protection hidden="1"/>
    </xf>
    <xf numFmtId="0" fontId="23" fillId="6" borderId="52" xfId="13" applyFont="1" applyFill="1" applyBorder="1" applyAlignment="1" applyProtection="1">
      <alignment horizontal="left"/>
      <protection hidden="1"/>
    </xf>
    <xf numFmtId="0" fontId="58" fillId="6" borderId="0" xfId="13" applyFont="1" applyFill="1" applyAlignment="1" applyProtection="1">
      <alignment horizontal="left"/>
      <protection hidden="1"/>
    </xf>
    <xf numFmtId="177" fontId="23" fillId="0" borderId="54" xfId="13" applyNumberFormat="1" applyFont="1" applyBorder="1" applyAlignment="1" applyProtection="1">
      <alignment horizontal="center" vertical="center"/>
      <protection locked="0"/>
    </xf>
    <xf numFmtId="0" fontId="58" fillId="6" borderId="0" xfId="13" applyFont="1" applyFill="1" applyAlignment="1" applyProtection="1">
      <alignment horizontal="center" vertical="center"/>
      <protection hidden="1"/>
    </xf>
    <xf numFmtId="20" fontId="31" fillId="0" borderId="54" xfId="13" applyNumberFormat="1" applyFont="1" applyBorder="1" applyAlignment="1" applyProtection="1">
      <alignment horizontal="center" vertical="center"/>
      <protection locked="0"/>
    </xf>
    <xf numFmtId="168" fontId="58" fillId="6" borderId="0" xfId="13" applyNumberFormat="1" applyFont="1" applyFill="1" applyAlignment="1" applyProtection="1">
      <alignment horizontal="right"/>
      <protection hidden="1"/>
    </xf>
    <xf numFmtId="168" fontId="49" fillId="6" borderId="0" xfId="13" applyNumberFormat="1" applyFont="1" applyFill="1" applyAlignment="1" applyProtection="1">
      <alignment horizontal="center"/>
      <protection hidden="1"/>
    </xf>
    <xf numFmtId="168" fontId="59" fillId="6" borderId="56" xfId="13" applyNumberFormat="1" applyFont="1" applyFill="1" applyBorder="1" applyAlignment="1" applyProtection="1">
      <alignment horizontal="center"/>
      <protection hidden="1"/>
    </xf>
    <xf numFmtId="0" fontId="28" fillId="6" borderId="56" xfId="13" quotePrefix="1" applyFont="1" applyFill="1" applyBorder="1" applyAlignment="1" applyProtection="1">
      <alignment horizontal="center"/>
      <protection hidden="1"/>
    </xf>
    <xf numFmtId="0" fontId="28" fillId="6" borderId="56" xfId="13" quotePrefix="1" applyFont="1" applyFill="1" applyBorder="1" applyAlignment="1" applyProtection="1">
      <alignment horizontal="right"/>
      <protection hidden="1"/>
    </xf>
    <xf numFmtId="0" fontId="23" fillId="6" borderId="0" xfId="13" applyFont="1" applyFill="1" applyAlignment="1" applyProtection="1">
      <alignment horizontal="center" vertical="center"/>
      <protection hidden="1"/>
    </xf>
    <xf numFmtId="2" fontId="23" fillId="0" borderId="54" xfId="13" applyNumberFormat="1" applyFont="1" applyBorder="1" applyAlignment="1" applyProtection="1">
      <alignment horizontal="center" vertical="center"/>
      <protection locked="0"/>
    </xf>
    <xf numFmtId="0" fontId="28" fillId="6" borderId="0" xfId="13" applyFont="1" applyFill="1" applyAlignment="1" applyProtection="1">
      <alignment horizontal="right"/>
      <protection hidden="1"/>
    </xf>
    <xf numFmtId="0" fontId="59" fillId="6" borderId="0" xfId="13" applyFont="1" applyFill="1" applyProtection="1">
      <protection hidden="1"/>
    </xf>
    <xf numFmtId="0" fontId="67" fillId="6" borderId="0" xfId="13" applyFont="1" applyFill="1" applyAlignment="1" applyProtection="1">
      <alignment horizontal="right"/>
      <protection hidden="1"/>
    </xf>
    <xf numFmtId="46" fontId="49" fillId="6" borderId="0" xfId="13" applyNumberFormat="1" applyFont="1" applyFill="1" applyAlignment="1" applyProtection="1">
      <alignment horizontal="center"/>
      <protection hidden="1"/>
    </xf>
    <xf numFmtId="0" fontId="50" fillId="6" borderId="56" xfId="13" applyFont="1" applyFill="1" applyBorder="1" applyAlignment="1" applyProtection="1">
      <alignment horizontal="right"/>
      <protection hidden="1"/>
    </xf>
    <xf numFmtId="0" fontId="28" fillId="6" borderId="14" xfId="13" applyFont="1" applyFill="1" applyBorder="1" applyProtection="1">
      <protection hidden="1"/>
    </xf>
    <xf numFmtId="176" fontId="23" fillId="0" borderId="50" xfId="13" applyNumberFormat="1" applyFont="1" applyBorder="1" applyAlignment="1" applyProtection="1">
      <alignment horizontal="center" vertical="center"/>
      <protection locked="0"/>
    </xf>
    <xf numFmtId="175" fontId="23" fillId="0" borderId="50" xfId="13" applyNumberFormat="1" applyFont="1" applyBorder="1" applyAlignment="1" applyProtection="1">
      <alignment horizontal="center" vertical="center"/>
      <protection locked="0"/>
    </xf>
    <xf numFmtId="0" fontId="59" fillId="6" borderId="16" xfId="13" applyFont="1" applyFill="1" applyBorder="1" applyProtection="1">
      <protection hidden="1"/>
    </xf>
    <xf numFmtId="4" fontId="54" fillId="6" borderId="0" xfId="13" applyNumberFormat="1" applyFont="1" applyFill="1" applyAlignment="1" applyProtection="1">
      <alignment horizontal="center"/>
      <protection hidden="1"/>
    </xf>
    <xf numFmtId="0" fontId="55" fillId="6" borderId="0" xfId="13" applyFont="1" applyFill="1" applyAlignment="1" applyProtection="1">
      <alignment horizontal="left"/>
      <protection hidden="1"/>
    </xf>
    <xf numFmtId="3" fontId="54" fillId="6" borderId="0" xfId="13" applyNumberFormat="1" applyFont="1" applyFill="1" applyAlignment="1" applyProtection="1">
      <alignment horizontal="center"/>
      <protection hidden="1"/>
    </xf>
    <xf numFmtId="0" fontId="55" fillId="6" borderId="16" xfId="13" applyFont="1" applyFill="1" applyBorder="1" applyAlignment="1" applyProtection="1">
      <alignment horizontal="left"/>
      <protection hidden="1"/>
    </xf>
    <xf numFmtId="0" fontId="23" fillId="6" borderId="17" xfId="13" applyFont="1" applyFill="1" applyBorder="1" applyProtection="1">
      <protection hidden="1"/>
    </xf>
    <xf numFmtId="0" fontId="23" fillId="6" borderId="12" xfId="13" applyFont="1" applyFill="1" applyBorder="1" applyProtection="1">
      <protection hidden="1"/>
    </xf>
    <xf numFmtId="0" fontId="28" fillId="6" borderId="12" xfId="13" applyFont="1" applyFill="1" applyBorder="1" applyProtection="1">
      <protection hidden="1"/>
    </xf>
    <xf numFmtId="168" fontId="54" fillId="6" borderId="12" xfId="13" applyNumberFormat="1" applyFont="1" applyFill="1" applyBorder="1" applyAlignment="1" applyProtection="1">
      <alignment horizontal="center"/>
      <protection hidden="1"/>
    </xf>
    <xf numFmtId="0" fontId="55" fillId="6" borderId="12" xfId="13" applyFont="1" applyFill="1" applyBorder="1" applyAlignment="1" applyProtection="1">
      <alignment horizontal="left"/>
      <protection hidden="1"/>
    </xf>
    <xf numFmtId="0" fontId="55" fillId="6" borderId="12" xfId="13" applyFont="1" applyFill="1" applyBorder="1" applyProtection="1">
      <protection hidden="1"/>
    </xf>
    <xf numFmtId="0" fontId="55" fillId="6" borderId="18" xfId="13" applyFont="1" applyFill="1" applyBorder="1" applyAlignment="1" applyProtection="1">
      <alignment horizontal="left"/>
      <protection hidden="1"/>
    </xf>
    <xf numFmtId="168" fontId="64" fillId="6" borderId="0" xfId="13" applyNumberFormat="1" applyFont="1" applyFill="1" applyAlignment="1" applyProtection="1">
      <alignment horizontal="center"/>
      <protection hidden="1"/>
    </xf>
    <xf numFmtId="0" fontId="29" fillId="6" borderId="0" xfId="13" applyFont="1" applyFill="1" applyAlignment="1" applyProtection="1">
      <alignment horizontal="left"/>
      <protection hidden="1"/>
    </xf>
    <xf numFmtId="168" fontId="59" fillId="6" borderId="0" xfId="13" applyNumberFormat="1" applyFont="1" applyFill="1" applyAlignment="1" applyProtection="1">
      <alignment horizontal="center"/>
      <protection hidden="1"/>
    </xf>
    <xf numFmtId="0" fontId="64" fillId="6" borderId="0" xfId="13" applyFont="1" applyFill="1" applyAlignment="1" applyProtection="1">
      <alignment horizontal="left"/>
      <protection hidden="1"/>
    </xf>
    <xf numFmtId="173" fontId="23" fillId="0" borderId="20" xfId="13" applyNumberFormat="1" applyFont="1" applyBorder="1" applyAlignment="1" applyProtection="1">
      <alignment horizontal="center" vertical="center"/>
      <protection locked="0"/>
    </xf>
    <xf numFmtId="174" fontId="64" fillId="6" borderId="0" xfId="13" applyNumberFormat="1" applyFont="1" applyFill="1" applyAlignment="1" applyProtection="1">
      <alignment horizontal="center"/>
      <protection hidden="1"/>
    </xf>
    <xf numFmtId="174" fontId="31" fillId="0" borderId="10" xfId="13" applyNumberFormat="1" applyFont="1" applyBorder="1" applyAlignment="1" applyProtection="1">
      <alignment horizontal="center" vertical="center"/>
      <protection locked="0"/>
    </xf>
    <xf numFmtId="0" fontId="23" fillId="6" borderId="0" xfId="13" quotePrefix="1" applyFont="1" applyFill="1" applyAlignment="1" applyProtection="1">
      <alignment horizontal="right"/>
      <protection hidden="1"/>
    </xf>
    <xf numFmtId="173" fontId="64" fillId="6" borderId="0" xfId="13" applyNumberFormat="1" applyFont="1" applyFill="1" applyAlignment="1" applyProtection="1">
      <alignment horizontal="center"/>
      <protection hidden="1"/>
    </xf>
    <xf numFmtId="0" fontId="31" fillId="6" borderId="0" xfId="13" applyFont="1" applyFill="1" applyAlignment="1" applyProtection="1">
      <alignment horizontal="left"/>
      <protection hidden="1"/>
    </xf>
    <xf numFmtId="168" fontId="31" fillId="6" borderId="0" xfId="13" applyNumberFormat="1" applyFont="1" applyFill="1" applyAlignment="1" applyProtection="1">
      <alignment horizontal="center" vertical="top"/>
      <protection hidden="1"/>
    </xf>
    <xf numFmtId="2" fontId="31" fillId="6" borderId="0" xfId="13" applyNumberFormat="1" applyFont="1" applyFill="1" applyAlignment="1" applyProtection="1">
      <alignment horizontal="center"/>
      <protection hidden="1"/>
    </xf>
    <xf numFmtId="0" fontId="48" fillId="6" borderId="12" xfId="1" applyFont="1" applyFill="1" applyBorder="1" applyAlignment="1" applyProtection="1">
      <protection hidden="1"/>
    </xf>
    <xf numFmtId="0" fontId="28" fillId="6" borderId="12" xfId="13" quotePrefix="1" applyFont="1" applyFill="1" applyBorder="1" applyAlignment="1" applyProtection="1">
      <alignment horizontal="center"/>
      <protection hidden="1"/>
    </xf>
    <xf numFmtId="0" fontId="28" fillId="6" borderId="12" xfId="13" quotePrefix="1" applyFont="1" applyFill="1" applyBorder="1" applyAlignment="1" applyProtection="1">
      <alignment horizontal="right"/>
      <protection hidden="1"/>
    </xf>
    <xf numFmtId="168" fontId="59" fillId="6" borderId="12" xfId="13" applyNumberFormat="1" applyFont="1" applyFill="1" applyBorder="1" applyAlignment="1" applyProtection="1">
      <alignment horizontal="center"/>
      <protection hidden="1"/>
    </xf>
    <xf numFmtId="0" fontId="23" fillId="6" borderId="18" xfId="13" applyFont="1" applyFill="1" applyBorder="1" applyProtection="1">
      <protection hidden="1"/>
    </xf>
    <xf numFmtId="0" fontId="23" fillId="4" borderId="0" xfId="13" applyFont="1" applyFill="1" applyProtection="1">
      <protection hidden="1"/>
    </xf>
    <xf numFmtId="0" fontId="23" fillId="4" borderId="0" xfId="0" applyFont="1" applyFill="1" applyProtection="1">
      <protection hidden="1"/>
    </xf>
    <xf numFmtId="0" fontId="40" fillId="4" borderId="0" xfId="13" applyFont="1" applyFill="1" applyProtection="1">
      <protection hidden="1"/>
    </xf>
    <xf numFmtId="0" fontId="28" fillId="4" borderId="0" xfId="13" applyFont="1" applyFill="1" applyProtection="1">
      <protection hidden="1"/>
    </xf>
    <xf numFmtId="0" fontId="23" fillId="0" borderId="0" xfId="2" applyFont="1" applyAlignment="1">
      <alignment horizontal="centerContinuous"/>
    </xf>
    <xf numFmtId="0" fontId="23" fillId="0" borderId="0" xfId="2" applyFont="1" applyProtection="1">
      <protection locked="0"/>
    </xf>
    <xf numFmtId="0" fontId="23" fillId="0" borderId="0" xfId="2" applyFont="1" applyAlignment="1" applyProtection="1">
      <alignment horizontal="centerContinuous"/>
      <protection locked="0"/>
    </xf>
    <xf numFmtId="0" fontId="35" fillId="9" borderId="21" xfId="1" applyFont="1" applyFill="1" applyBorder="1" applyAlignment="1" applyProtection="1">
      <alignment horizontal="center" vertical="center"/>
      <protection hidden="1"/>
    </xf>
    <xf numFmtId="0" fontId="47" fillId="6" borderId="1" xfId="2" applyFont="1" applyFill="1" applyBorder="1" applyAlignment="1">
      <alignment horizontal="left" vertical="top"/>
    </xf>
    <xf numFmtId="0" fontId="23" fillId="6" borderId="13" xfId="2" applyFont="1" applyFill="1" applyBorder="1"/>
    <xf numFmtId="0" fontId="23" fillId="6" borderId="13" xfId="2" applyFont="1" applyFill="1" applyBorder="1" applyProtection="1">
      <protection hidden="1"/>
    </xf>
    <xf numFmtId="0" fontId="23" fillId="6" borderId="14" xfId="2" applyFont="1" applyFill="1" applyBorder="1" applyProtection="1">
      <protection hidden="1"/>
    </xf>
    <xf numFmtId="0" fontId="23" fillId="6" borderId="15" xfId="2" applyFont="1" applyFill="1" applyBorder="1" applyAlignment="1" applyProtection="1">
      <alignment horizontal="centerContinuous"/>
      <protection hidden="1"/>
    </xf>
    <xf numFmtId="0" fontId="37" fillId="6" borderId="0" xfId="2" applyFont="1" applyFill="1" applyAlignment="1" applyProtection="1">
      <alignment horizontal="center" wrapText="1"/>
      <protection hidden="1"/>
    </xf>
    <xf numFmtId="0" fontId="23" fillId="6" borderId="16" xfId="2" applyFont="1" applyFill="1" applyBorder="1" applyProtection="1">
      <protection hidden="1"/>
    </xf>
    <xf numFmtId="0" fontId="23" fillId="6" borderId="0" xfId="2" applyFont="1" applyFill="1" applyAlignment="1" applyProtection="1">
      <alignment wrapText="1"/>
      <protection hidden="1"/>
    </xf>
    <xf numFmtId="0" fontId="23" fillId="6" borderId="0" xfId="2" applyFont="1" applyFill="1" applyAlignment="1" applyProtection="1">
      <alignment horizontal="right"/>
      <protection hidden="1"/>
    </xf>
    <xf numFmtId="0" fontId="23" fillId="6" borderId="0" xfId="2" applyFont="1" applyFill="1" applyAlignment="1" applyProtection="1">
      <alignment horizontal="center"/>
      <protection hidden="1"/>
    </xf>
    <xf numFmtId="0" fontId="23" fillId="6" borderId="17" xfId="2" applyFont="1" applyFill="1" applyBorder="1" applyAlignment="1" applyProtection="1">
      <alignment horizontal="centerContinuous"/>
      <protection hidden="1"/>
    </xf>
    <xf numFmtId="0" fontId="23" fillId="6" borderId="12" xfId="2" applyFont="1" applyFill="1" applyBorder="1" applyProtection="1">
      <protection hidden="1"/>
    </xf>
    <xf numFmtId="0" fontId="23" fillId="6" borderId="18" xfId="2" applyFont="1" applyFill="1" applyBorder="1" applyProtection="1">
      <protection hidden="1"/>
    </xf>
    <xf numFmtId="0" fontId="23" fillId="0" borderId="58" xfId="2" applyFont="1" applyBorder="1" applyAlignment="1" applyProtection="1">
      <alignment horizontal="center"/>
      <protection locked="0"/>
    </xf>
    <xf numFmtId="0" fontId="23" fillId="0" borderId="59" xfId="2" applyFont="1" applyBorder="1" applyAlignment="1" applyProtection="1">
      <alignment horizontal="center"/>
      <protection locked="0"/>
    </xf>
    <xf numFmtId="169" fontId="23" fillId="0" borderId="22" xfId="2" applyNumberFormat="1" applyFont="1" applyBorder="1" applyAlignment="1" applyProtection="1">
      <alignment horizontal="center"/>
      <protection locked="0"/>
    </xf>
    <xf numFmtId="172" fontId="23" fillId="0" borderId="22" xfId="2" applyNumberFormat="1" applyFont="1" applyBorder="1" applyAlignment="1" applyProtection="1">
      <alignment horizontal="center"/>
      <protection locked="0"/>
    </xf>
    <xf numFmtId="0" fontId="23" fillId="2" borderId="0" xfId="2" applyFont="1" applyFill="1" applyProtection="1">
      <protection hidden="1"/>
    </xf>
    <xf numFmtId="0" fontId="68" fillId="3" borderId="23" xfId="2" applyFont="1" applyFill="1" applyBorder="1" applyAlignment="1" applyProtection="1">
      <alignment horizontal="right"/>
      <protection hidden="1"/>
    </xf>
    <xf numFmtId="2" fontId="69" fillId="3" borderId="24" xfId="2" applyNumberFormat="1" applyFont="1" applyFill="1" applyBorder="1" applyAlignment="1" applyProtection="1">
      <alignment horizontal="center" wrapText="1"/>
      <protection hidden="1"/>
    </xf>
    <xf numFmtId="2" fontId="69" fillId="2" borderId="23" xfId="2" applyNumberFormat="1" applyFont="1" applyFill="1" applyBorder="1" applyProtection="1">
      <protection hidden="1"/>
    </xf>
    <xf numFmtId="0" fontId="69" fillId="3" borderId="23" xfId="2" applyFont="1" applyFill="1" applyBorder="1" applyAlignment="1" applyProtection="1">
      <alignment horizontal="center"/>
      <protection hidden="1"/>
    </xf>
    <xf numFmtId="0" fontId="69" fillId="3" borderId="25" xfId="2" applyFont="1" applyFill="1" applyBorder="1" applyAlignment="1" applyProtection="1">
      <alignment horizontal="center"/>
      <protection hidden="1"/>
    </xf>
    <xf numFmtId="167" fontId="70" fillId="3" borderId="26" xfId="2" applyNumberFormat="1" applyFont="1" applyFill="1" applyBorder="1" applyAlignment="1" applyProtection="1">
      <alignment horizontal="center"/>
      <protection hidden="1"/>
    </xf>
    <xf numFmtId="167" fontId="70" fillId="3" borderId="23" xfId="2" applyNumberFormat="1" applyFont="1" applyFill="1" applyBorder="1" applyAlignment="1" applyProtection="1">
      <alignment horizontal="center"/>
      <protection hidden="1"/>
    </xf>
    <xf numFmtId="167" fontId="70" fillId="3" borderId="27" xfId="2" applyNumberFormat="1" applyFont="1" applyFill="1" applyBorder="1" applyAlignment="1" applyProtection="1">
      <alignment horizontal="center"/>
      <protection hidden="1"/>
    </xf>
    <xf numFmtId="167" fontId="23" fillId="3" borderId="23" xfId="2" applyNumberFormat="1" applyFont="1" applyFill="1" applyBorder="1" applyProtection="1">
      <protection hidden="1"/>
    </xf>
    <xf numFmtId="169" fontId="71" fillId="3" borderId="23" xfId="2" applyNumberFormat="1" applyFont="1" applyFill="1" applyBorder="1" applyAlignment="1" applyProtection="1">
      <alignment horizontal="center"/>
      <protection hidden="1"/>
    </xf>
    <xf numFmtId="168" fontId="70" fillId="3" borderId="23" xfId="2" applyNumberFormat="1" applyFont="1" applyFill="1" applyBorder="1" applyAlignment="1" applyProtection="1">
      <alignment horizontal="right"/>
      <protection hidden="1"/>
    </xf>
    <xf numFmtId="168" fontId="70" fillId="3" borderId="23" xfId="2" applyNumberFormat="1" applyFont="1" applyFill="1" applyBorder="1" applyProtection="1">
      <protection hidden="1"/>
    </xf>
    <xf numFmtId="0" fontId="70" fillId="3" borderId="23" xfId="2" applyFont="1" applyFill="1" applyBorder="1" applyProtection="1">
      <protection hidden="1"/>
    </xf>
    <xf numFmtId="171" fontId="70" fillId="3" borderId="23" xfId="2" applyNumberFormat="1" applyFont="1" applyFill="1" applyBorder="1" applyAlignment="1" applyProtection="1">
      <alignment horizontal="right"/>
      <protection hidden="1"/>
    </xf>
    <xf numFmtId="2" fontId="69" fillId="2" borderId="26" xfId="2" applyNumberFormat="1" applyFont="1" applyFill="1" applyBorder="1" applyProtection="1">
      <protection hidden="1"/>
    </xf>
    <xf numFmtId="2" fontId="72" fillId="0" borderId="0" xfId="2" applyNumberFormat="1" applyFont="1" applyAlignment="1" applyProtection="1">
      <alignment horizontal="left" wrapText="1"/>
      <protection locked="0"/>
    </xf>
    <xf numFmtId="2" fontId="72" fillId="2" borderId="0" xfId="2" applyNumberFormat="1" applyFont="1" applyFill="1" applyProtection="1">
      <protection locked="0"/>
    </xf>
    <xf numFmtId="166" fontId="72" fillId="0" borderId="0" xfId="2" applyNumberFormat="1" applyFont="1" applyAlignment="1" applyProtection="1">
      <alignment horizontal="center"/>
      <protection locked="0"/>
    </xf>
    <xf numFmtId="169" fontId="72" fillId="2" borderId="0" xfId="2" applyNumberFormat="1" applyFont="1" applyFill="1" applyProtection="1">
      <protection hidden="1"/>
    </xf>
    <xf numFmtId="2" fontId="72" fillId="0" borderId="0" xfId="2" quotePrefix="1" applyNumberFormat="1" applyFont="1" applyAlignment="1" applyProtection="1">
      <alignment horizontal="left" wrapText="1"/>
      <protection locked="0"/>
    </xf>
    <xf numFmtId="169" fontId="73" fillId="2" borderId="0" xfId="2" applyNumberFormat="1" applyFont="1" applyFill="1" applyProtection="1">
      <protection hidden="1"/>
    </xf>
    <xf numFmtId="167" fontId="23" fillId="2" borderId="0" xfId="2" applyNumberFormat="1" applyFont="1" applyFill="1" applyAlignment="1" applyProtection="1">
      <alignment horizontal="center"/>
      <protection hidden="1"/>
    </xf>
    <xf numFmtId="0" fontId="23" fillId="4" borderId="0" xfId="2" applyFont="1" applyFill="1" applyAlignment="1" applyProtection="1">
      <alignment wrapText="1"/>
      <protection hidden="1"/>
    </xf>
    <xf numFmtId="0" fontId="23" fillId="0" borderId="22" xfId="2" applyFont="1" applyBorder="1" applyAlignment="1" applyProtection="1">
      <alignment horizontal="center"/>
      <protection locked="0"/>
    </xf>
    <xf numFmtId="0" fontId="74" fillId="3" borderId="0" xfId="2" applyFont="1" applyFill="1" applyProtection="1">
      <protection hidden="1"/>
    </xf>
    <xf numFmtId="164" fontId="23" fillId="4" borderId="0" xfId="2" applyNumberFormat="1" applyFont="1" applyFill="1" applyAlignment="1" applyProtection="1">
      <alignment horizontal="right"/>
      <protection hidden="1"/>
    </xf>
    <xf numFmtId="165" fontId="23" fillId="4" borderId="0" xfId="2" applyNumberFormat="1" applyFont="1" applyFill="1" applyProtection="1">
      <protection hidden="1"/>
    </xf>
    <xf numFmtId="0" fontId="28" fillId="4" borderId="0" xfId="2" applyFont="1" applyFill="1" applyAlignment="1" applyProtection="1">
      <alignment horizontal="center"/>
      <protection hidden="1"/>
    </xf>
    <xf numFmtId="0" fontId="75" fillId="4" borderId="0" xfId="2" applyFont="1" applyFill="1" applyAlignment="1" applyProtection="1">
      <alignment horizontal="center"/>
      <protection hidden="1"/>
    </xf>
    <xf numFmtId="0" fontId="74" fillId="4" borderId="0" xfId="2" applyFont="1" applyFill="1" applyProtection="1">
      <protection hidden="1"/>
    </xf>
    <xf numFmtId="164" fontId="23" fillId="4" borderId="0" xfId="2" applyNumberFormat="1" applyFont="1" applyFill="1" applyAlignment="1">
      <alignment horizontal="right"/>
    </xf>
    <xf numFmtId="165" fontId="23" fillId="0" borderId="0" xfId="2" applyNumberFormat="1" applyFont="1" applyProtection="1">
      <protection locked="0"/>
    </xf>
    <xf numFmtId="0" fontId="23" fillId="0" borderId="0" xfId="2" applyFont="1" applyAlignment="1" applyProtection="1">
      <alignment wrapText="1"/>
      <protection locked="0"/>
    </xf>
    <xf numFmtId="0" fontId="23" fillId="0" borderId="0" xfId="2" applyFont="1" applyAlignment="1" applyProtection="1">
      <alignment horizontal="right"/>
      <protection locked="0"/>
    </xf>
    <xf numFmtId="164" fontId="23" fillId="0" borderId="0" xfId="2" applyNumberFormat="1" applyFont="1" applyAlignment="1" applyProtection="1">
      <alignment horizontal="right"/>
      <protection locked="0"/>
    </xf>
    <xf numFmtId="165" fontId="23" fillId="0" borderId="0" xfId="2" applyNumberFormat="1" applyFont="1"/>
    <xf numFmtId="0" fontId="23" fillId="0" borderId="0" xfId="2" applyFont="1" applyAlignment="1">
      <alignment wrapText="1"/>
    </xf>
    <xf numFmtId="0" fontId="23" fillId="0" borderId="0" xfId="2" applyFont="1" applyAlignment="1">
      <alignment horizontal="right"/>
    </xf>
    <xf numFmtId="164" fontId="23" fillId="0" borderId="0" xfId="2" applyNumberFormat="1" applyFont="1" applyAlignment="1">
      <alignment horizontal="right"/>
    </xf>
    <xf numFmtId="0" fontId="23" fillId="0" borderId="0" xfId="2" applyFont="1" applyProtection="1">
      <protection hidden="1"/>
    </xf>
    <xf numFmtId="0" fontId="23" fillId="0" borderId="22" xfId="2" applyFont="1" applyBorder="1" applyAlignment="1" applyProtection="1">
      <alignment horizontal="center"/>
      <protection hidden="1"/>
    </xf>
    <xf numFmtId="165" fontId="23" fillId="0" borderId="0" xfId="2" applyNumberFormat="1" applyFont="1" applyProtection="1">
      <protection hidden="1"/>
    </xf>
    <xf numFmtId="0" fontId="23" fillId="0" borderId="0" xfId="2" applyFont="1" applyAlignment="1" applyProtection="1">
      <alignment wrapText="1"/>
      <protection hidden="1"/>
    </xf>
    <xf numFmtId="0" fontId="23" fillId="0" borderId="0" xfId="2" applyFont="1" applyAlignment="1" applyProtection="1">
      <alignment horizontal="right"/>
      <protection hidden="1"/>
    </xf>
    <xf numFmtId="164" fontId="23" fillId="0" borderId="0" xfId="2" applyNumberFormat="1" applyFont="1" applyAlignment="1" applyProtection="1">
      <alignment horizontal="right"/>
      <protection hidden="1"/>
    </xf>
    <xf numFmtId="0" fontId="29" fillId="6" borderId="13" xfId="2" applyFont="1" applyFill="1" applyBorder="1" applyAlignment="1" applyProtection="1">
      <alignment wrapText="1"/>
      <protection hidden="1"/>
    </xf>
    <xf numFmtId="0" fontId="48" fillId="6" borderId="13" xfId="1" applyFont="1" applyFill="1" applyBorder="1" applyAlignment="1" applyProtection="1">
      <alignment horizontal="left" vertical="top"/>
      <protection hidden="1"/>
    </xf>
    <xf numFmtId="0" fontId="76" fillId="6" borderId="13" xfId="2" applyFont="1" applyFill="1" applyBorder="1" applyAlignment="1" applyProtection="1">
      <alignment horizontal="center"/>
      <protection hidden="1"/>
    </xf>
    <xf numFmtId="20" fontId="23" fillId="6" borderId="13" xfId="2" applyNumberFormat="1" applyFont="1" applyFill="1" applyBorder="1" applyProtection="1">
      <protection hidden="1"/>
    </xf>
    <xf numFmtId="0" fontId="30" fillId="6" borderId="13" xfId="2" applyFont="1" applyFill="1" applyBorder="1" applyAlignment="1" applyProtection="1">
      <alignment horizontal="center"/>
      <protection hidden="1"/>
    </xf>
    <xf numFmtId="0" fontId="30" fillId="6" borderId="13" xfId="2" applyFont="1" applyFill="1" applyBorder="1" applyAlignment="1" applyProtection="1">
      <alignment horizontal="right"/>
      <protection hidden="1"/>
    </xf>
    <xf numFmtId="164" fontId="23" fillId="6" borderId="13" xfId="2" applyNumberFormat="1" applyFont="1" applyFill="1" applyBorder="1" applyAlignment="1" applyProtection="1">
      <alignment horizontal="right"/>
      <protection hidden="1"/>
    </xf>
    <xf numFmtId="0" fontId="72" fillId="6" borderId="0" xfId="2" applyFont="1" applyFill="1" applyAlignment="1" applyProtection="1">
      <alignment wrapText="1"/>
      <protection hidden="1"/>
    </xf>
    <xf numFmtId="0" fontId="23" fillId="6" borderId="0" xfId="2" quotePrefix="1" applyFont="1" applyFill="1" applyProtection="1">
      <protection hidden="1"/>
    </xf>
    <xf numFmtId="20" fontId="23" fillId="6" borderId="0" xfId="2" applyNumberFormat="1" applyFont="1" applyFill="1" applyProtection="1">
      <protection hidden="1"/>
    </xf>
    <xf numFmtId="164" fontId="23" fillId="6" borderId="0" xfId="2" applyNumberFormat="1" applyFont="1" applyFill="1" applyAlignment="1" applyProtection="1">
      <alignment horizontal="right"/>
      <protection hidden="1"/>
    </xf>
    <xf numFmtId="0" fontId="41" fillId="6" borderId="15" xfId="2" applyFont="1" applyFill="1" applyBorder="1" applyProtection="1">
      <protection hidden="1"/>
    </xf>
    <xf numFmtId="165" fontId="23" fillId="6" borderId="16" xfId="2" applyNumberFormat="1" applyFont="1" applyFill="1" applyBorder="1" applyProtection="1">
      <protection hidden="1"/>
    </xf>
    <xf numFmtId="0" fontId="76" fillId="6" borderId="0" xfId="2" applyFont="1" applyFill="1" applyAlignment="1" applyProtection="1">
      <alignment horizontal="center"/>
      <protection hidden="1"/>
    </xf>
    <xf numFmtId="0" fontId="29" fillId="6" borderId="0" xfId="2" applyFont="1" applyFill="1" applyAlignment="1" applyProtection="1">
      <alignment wrapText="1"/>
      <protection hidden="1"/>
    </xf>
    <xf numFmtId="0" fontId="30" fillId="6" borderId="0" xfId="2" applyFont="1" applyFill="1" applyAlignment="1" applyProtection="1">
      <alignment horizontal="center"/>
      <protection hidden="1"/>
    </xf>
    <xf numFmtId="0" fontId="30" fillId="6" borderId="0" xfId="2" applyFont="1" applyFill="1" applyAlignment="1" applyProtection="1">
      <alignment horizontal="right"/>
      <protection hidden="1"/>
    </xf>
    <xf numFmtId="0" fontId="23" fillId="6" borderId="15" xfId="2" applyFont="1" applyFill="1" applyBorder="1" applyProtection="1">
      <protection hidden="1"/>
    </xf>
    <xf numFmtId="171" fontId="23" fillId="6" borderId="0" xfId="2" applyNumberFormat="1" applyFont="1" applyFill="1" applyAlignment="1" applyProtection="1">
      <alignment horizontal="center"/>
      <protection hidden="1"/>
    </xf>
    <xf numFmtId="169" fontId="23" fillId="6" borderId="0" xfId="2" applyNumberFormat="1" applyFont="1" applyFill="1" applyAlignment="1" applyProtection="1">
      <alignment horizontal="right"/>
      <protection hidden="1"/>
    </xf>
    <xf numFmtId="0" fontId="29" fillId="6" borderId="15" xfId="2" applyFont="1" applyFill="1" applyBorder="1" applyProtection="1">
      <protection hidden="1"/>
    </xf>
    <xf numFmtId="165" fontId="29" fillId="6" borderId="16" xfId="2" applyNumberFormat="1" applyFont="1" applyFill="1" applyBorder="1" applyAlignment="1" applyProtection="1">
      <alignment horizontal="right"/>
      <protection hidden="1"/>
    </xf>
    <xf numFmtId="0" fontId="23" fillId="6" borderId="0" xfId="2" applyFont="1" applyFill="1" applyAlignment="1" applyProtection="1">
      <alignment horizontal="center" wrapText="1"/>
      <protection hidden="1"/>
    </xf>
    <xf numFmtId="0" fontId="29" fillId="6" borderId="0" xfId="2" applyFont="1" applyFill="1" applyAlignment="1" applyProtection="1">
      <alignment horizontal="center" wrapText="1"/>
      <protection hidden="1"/>
    </xf>
    <xf numFmtId="0" fontId="23" fillId="6" borderId="0" xfId="2" applyFont="1" applyFill="1" applyAlignment="1" applyProtection="1">
      <alignment horizontal="left" vertical="center"/>
      <protection hidden="1"/>
    </xf>
    <xf numFmtId="0" fontId="23" fillId="6" borderId="0" xfId="2" applyFont="1" applyFill="1" applyAlignment="1" applyProtection="1">
      <alignment horizontal="right" vertical="center"/>
      <protection hidden="1"/>
    </xf>
    <xf numFmtId="164" fontId="23" fillId="6" borderId="0" xfId="2" applyNumberFormat="1" applyFont="1" applyFill="1" applyAlignment="1" applyProtection="1">
      <alignment horizontal="right" wrapText="1"/>
      <protection hidden="1"/>
    </xf>
    <xf numFmtId="0" fontId="23" fillId="6" borderId="23" xfId="2" applyFont="1" applyFill="1" applyBorder="1" applyProtection="1">
      <protection hidden="1"/>
    </xf>
    <xf numFmtId="0" fontId="23" fillId="6" borderId="28" xfId="2" applyFont="1" applyFill="1" applyBorder="1" applyAlignment="1" applyProtection="1">
      <alignment horizontal="right"/>
      <protection hidden="1"/>
    </xf>
    <xf numFmtId="164" fontId="23" fillId="6" borderId="16" xfId="2" applyNumberFormat="1" applyFont="1" applyFill="1" applyBorder="1" applyProtection="1">
      <protection hidden="1"/>
    </xf>
    <xf numFmtId="164" fontId="23" fillId="6" borderId="29" xfId="2" applyNumberFormat="1" applyFont="1" applyFill="1" applyBorder="1" applyProtection="1">
      <protection hidden="1"/>
    </xf>
    <xf numFmtId="167" fontId="23" fillId="6" borderId="30" xfId="2" applyNumberFormat="1" applyFont="1" applyFill="1" applyBorder="1" applyAlignment="1" applyProtection="1">
      <alignment horizontal="center"/>
      <protection hidden="1"/>
    </xf>
    <xf numFmtId="167" fontId="23" fillId="6" borderId="0" xfId="2" applyNumberFormat="1" applyFont="1" applyFill="1" applyAlignment="1" applyProtection="1">
      <alignment horizontal="center"/>
      <protection hidden="1"/>
    </xf>
    <xf numFmtId="167" fontId="23" fillId="6" borderId="19" xfId="2" applyNumberFormat="1" applyFont="1" applyFill="1" applyBorder="1" applyAlignment="1" applyProtection="1">
      <alignment horizontal="center"/>
      <protection hidden="1"/>
    </xf>
    <xf numFmtId="168" fontId="23" fillId="6" borderId="31" xfId="2" applyNumberFormat="1" applyFont="1" applyFill="1" applyBorder="1" applyAlignment="1" applyProtection="1">
      <alignment horizontal="right"/>
      <protection hidden="1"/>
    </xf>
    <xf numFmtId="168" fontId="23" fillId="6" borderId="31" xfId="2" applyNumberFormat="1" applyFont="1" applyFill="1" applyBorder="1" applyProtection="1">
      <protection hidden="1"/>
    </xf>
    <xf numFmtId="0" fontId="23" fillId="6" borderId="31" xfId="2" applyFont="1" applyFill="1" applyBorder="1" applyProtection="1">
      <protection hidden="1"/>
    </xf>
    <xf numFmtId="0" fontId="71" fillId="6" borderId="0" xfId="2" applyFont="1" applyFill="1" applyProtection="1">
      <protection hidden="1"/>
    </xf>
    <xf numFmtId="164" fontId="23" fillId="6" borderId="32" xfId="2" applyNumberFormat="1" applyFont="1" applyFill="1" applyBorder="1" applyProtection="1">
      <protection hidden="1"/>
    </xf>
    <xf numFmtId="0" fontId="23" fillId="6" borderId="28" xfId="2" applyFont="1" applyFill="1" applyBorder="1" applyProtection="1">
      <protection hidden="1"/>
    </xf>
    <xf numFmtId="164" fontId="23" fillId="6" borderId="33" xfId="2" applyNumberFormat="1" applyFont="1" applyFill="1" applyBorder="1" applyProtection="1">
      <protection hidden="1"/>
    </xf>
    <xf numFmtId="168" fontId="23" fillId="6" borderId="34" xfId="2" applyNumberFormat="1" applyFont="1" applyFill="1" applyBorder="1" applyAlignment="1" applyProtection="1">
      <alignment horizontal="right"/>
      <protection hidden="1"/>
    </xf>
    <xf numFmtId="168" fontId="23" fillId="6" borderId="34" xfId="2" applyNumberFormat="1" applyFont="1" applyFill="1" applyBorder="1" applyProtection="1">
      <protection hidden="1"/>
    </xf>
    <xf numFmtId="0" fontId="23" fillId="6" borderId="34" xfId="2" applyFont="1" applyFill="1" applyBorder="1" applyProtection="1">
      <protection hidden="1"/>
    </xf>
    <xf numFmtId="164" fontId="23" fillId="6" borderId="0" xfId="2" applyNumberFormat="1" applyFont="1" applyFill="1" applyProtection="1">
      <protection hidden="1"/>
    </xf>
    <xf numFmtId="0" fontId="31" fillId="6" borderId="28" xfId="2" applyFont="1" applyFill="1" applyBorder="1" applyProtection="1">
      <protection hidden="1"/>
    </xf>
    <xf numFmtId="165" fontId="56" fillId="6" borderId="0" xfId="2" applyNumberFormat="1" applyFont="1" applyFill="1" applyAlignment="1" applyProtection="1">
      <alignment horizontal="right"/>
      <protection hidden="1"/>
    </xf>
    <xf numFmtId="167" fontId="23" fillId="6" borderId="0" xfId="2" applyNumberFormat="1" applyFont="1" applyFill="1" applyAlignment="1" applyProtection="1">
      <alignment horizontal="center" wrapText="1"/>
      <protection hidden="1"/>
    </xf>
    <xf numFmtId="167" fontId="72" fillId="6" borderId="0" xfId="2" quotePrefix="1" applyNumberFormat="1" applyFont="1" applyFill="1" applyAlignment="1" applyProtection="1">
      <alignment horizontal="left"/>
      <protection hidden="1"/>
    </xf>
    <xf numFmtId="167" fontId="23" fillId="6" borderId="0" xfId="2" applyNumberFormat="1" applyFont="1" applyFill="1" applyAlignment="1" applyProtection="1">
      <alignment horizontal="right"/>
      <protection hidden="1"/>
    </xf>
    <xf numFmtId="167" fontId="23" fillId="6" borderId="35" xfId="2" applyNumberFormat="1" applyFont="1" applyFill="1" applyBorder="1" applyAlignment="1" applyProtection="1">
      <alignment horizontal="center"/>
      <protection hidden="1"/>
    </xf>
    <xf numFmtId="168" fontId="23" fillId="6" borderId="36" xfId="2" applyNumberFormat="1" applyFont="1" applyFill="1" applyBorder="1" applyAlignment="1" applyProtection="1">
      <alignment horizontal="right"/>
      <protection hidden="1"/>
    </xf>
    <xf numFmtId="168" fontId="23" fillId="6" borderId="36" xfId="2" applyNumberFormat="1" applyFont="1" applyFill="1" applyBorder="1" applyProtection="1">
      <protection hidden="1"/>
    </xf>
    <xf numFmtId="0" fontId="23" fillId="6" borderId="36" xfId="2" applyFont="1" applyFill="1" applyBorder="1" applyProtection="1">
      <protection hidden="1"/>
    </xf>
    <xf numFmtId="164" fontId="31" fillId="6" borderId="0" xfId="2" applyNumberFormat="1" applyFont="1" applyFill="1" applyAlignment="1" applyProtection="1">
      <alignment horizontal="right"/>
      <protection hidden="1"/>
    </xf>
    <xf numFmtId="0" fontId="23" fillId="6" borderId="17" xfId="2" applyFont="1" applyFill="1" applyBorder="1" applyProtection="1">
      <protection hidden="1"/>
    </xf>
    <xf numFmtId="0" fontId="23" fillId="6" borderId="12" xfId="2" applyFont="1" applyFill="1" applyBorder="1" applyAlignment="1" applyProtection="1">
      <alignment wrapText="1"/>
      <protection hidden="1"/>
    </xf>
    <xf numFmtId="0" fontId="23" fillId="6" borderId="12" xfId="2" applyFont="1" applyFill="1" applyBorder="1" applyAlignment="1" applyProtection="1">
      <alignment horizontal="right"/>
      <protection hidden="1"/>
    </xf>
    <xf numFmtId="166" fontId="23" fillId="6" borderId="12" xfId="2" applyNumberFormat="1" applyFont="1" applyFill="1" applyBorder="1" applyProtection="1">
      <protection hidden="1"/>
    </xf>
    <xf numFmtId="164" fontId="23" fillId="6" borderId="12" xfId="2" applyNumberFormat="1" applyFont="1" applyFill="1" applyBorder="1" applyAlignment="1" applyProtection="1">
      <alignment horizontal="right"/>
      <protection hidden="1"/>
    </xf>
    <xf numFmtId="0" fontId="23" fillId="6" borderId="37" xfId="2" applyFont="1" applyFill="1" applyBorder="1" applyProtection="1">
      <protection hidden="1"/>
    </xf>
    <xf numFmtId="0" fontId="47" fillId="6" borderId="15" xfId="2" applyFont="1" applyFill="1" applyBorder="1" applyAlignment="1">
      <alignment horizontal="left" vertical="top"/>
    </xf>
    <xf numFmtId="0" fontId="77" fillId="6" borderId="0" xfId="2" applyFont="1" applyFill="1" applyProtection="1">
      <protection hidden="1"/>
    </xf>
    <xf numFmtId="0" fontId="34" fillId="9" borderId="38" xfId="1" applyFont="1" applyFill="1" applyBorder="1" applyAlignment="1" applyProtection="1">
      <alignment horizontal="center"/>
      <protection hidden="1"/>
    </xf>
    <xf numFmtId="0" fontId="47" fillId="6" borderId="39" xfId="8" applyFont="1" applyFill="1" applyBorder="1" applyAlignment="1">
      <alignment vertical="top"/>
    </xf>
    <xf numFmtId="165" fontId="23" fillId="6" borderId="0" xfId="2" applyNumberFormat="1" applyFont="1" applyFill="1"/>
    <xf numFmtId="165" fontId="23" fillId="6" borderId="0" xfId="2" applyNumberFormat="1" applyFont="1" applyFill="1" applyProtection="1">
      <protection hidden="1"/>
    </xf>
    <xf numFmtId="0" fontId="78" fillId="6" borderId="13" xfId="1" applyFont="1" applyFill="1" applyBorder="1" applyAlignment="1" applyProtection="1">
      <alignment horizontal="left"/>
      <protection hidden="1"/>
    </xf>
    <xf numFmtId="169" fontId="23" fillId="11" borderId="22" xfId="2" applyNumberFormat="1" applyFont="1" applyFill="1" applyBorder="1" applyAlignment="1" applyProtection="1">
      <alignment horizontal="center"/>
      <protection hidden="1"/>
    </xf>
    <xf numFmtId="172" fontId="23" fillId="11" borderId="22" xfId="2" applyNumberFormat="1" applyFont="1" applyFill="1" applyBorder="1" applyAlignment="1" applyProtection="1">
      <alignment horizontal="center"/>
      <protection hidden="1"/>
    </xf>
    <xf numFmtId="169" fontId="23" fillId="11" borderId="22" xfId="2" applyNumberFormat="1" applyFont="1" applyFill="1" applyBorder="1" applyAlignment="1" applyProtection="1">
      <alignment horizontal="center"/>
      <protection locked="0"/>
    </xf>
    <xf numFmtId="172" fontId="23" fillId="11" borderId="22" xfId="2" applyNumberFormat="1" applyFont="1" applyFill="1" applyBorder="1" applyAlignment="1" applyProtection="1">
      <alignment horizontal="center"/>
      <protection locked="0"/>
    </xf>
    <xf numFmtId="0" fontId="23" fillId="6" borderId="0" xfId="6" quotePrefix="1" applyFont="1" applyFill="1" applyProtection="1">
      <protection hidden="1"/>
    </xf>
    <xf numFmtId="0" fontId="79" fillId="6" borderId="0" xfId="1" applyFont="1" applyFill="1" applyBorder="1" applyAlignment="1" applyProtection="1">
      <protection hidden="1"/>
    </xf>
    <xf numFmtId="0" fontId="31" fillId="6" borderId="0" xfId="8" applyFont="1" applyFill="1" applyProtection="1">
      <protection hidden="1"/>
    </xf>
    <xf numFmtId="0" fontId="0" fillId="6" borderId="0" xfId="0" applyFill="1" applyProtection="1">
      <protection hidden="1"/>
    </xf>
    <xf numFmtId="169" fontId="80" fillId="6" borderId="0" xfId="2" applyNumberFormat="1" applyFont="1" applyFill="1" applyProtection="1">
      <protection hidden="1"/>
    </xf>
    <xf numFmtId="170" fontId="80" fillId="6" borderId="0" xfId="2" applyNumberFormat="1" applyFont="1" applyFill="1" applyAlignment="1" applyProtection="1">
      <alignment horizontal="center"/>
      <protection hidden="1"/>
    </xf>
    <xf numFmtId="0" fontId="80" fillId="6" borderId="0" xfId="2" applyFont="1" applyFill="1" applyProtection="1">
      <protection hidden="1"/>
    </xf>
    <xf numFmtId="14" fontId="33" fillId="8" borderId="60" xfId="8" applyNumberFormat="1" applyFont="1" applyFill="1" applyBorder="1" applyAlignment="1" applyProtection="1">
      <alignment horizontal="center" vertical="center"/>
      <protection hidden="1"/>
    </xf>
    <xf numFmtId="0" fontId="23" fillId="6" borderId="0" xfId="8" applyFont="1" applyFill="1" applyAlignment="1" applyProtection="1">
      <alignment vertical="top"/>
      <protection hidden="1"/>
    </xf>
    <xf numFmtId="0" fontId="3" fillId="6" borderId="0" xfId="1" applyFill="1" applyBorder="1" applyAlignment="1" applyProtection="1">
      <protection hidden="1"/>
    </xf>
    <xf numFmtId="0" fontId="82" fillId="6" borderId="0" xfId="8" applyFont="1" applyFill="1" applyProtection="1">
      <protection hidden="1"/>
    </xf>
    <xf numFmtId="0" fontId="83" fillId="6" borderId="4" xfId="8" applyFont="1" applyFill="1" applyBorder="1" applyAlignment="1" applyProtection="1">
      <alignment horizontal="left" vertical="top"/>
      <protection hidden="1"/>
    </xf>
    <xf numFmtId="0" fontId="40" fillId="4" borderId="1" xfId="2" applyFont="1" applyFill="1" applyBorder="1" applyAlignment="1">
      <alignment horizontal="left" vertical="top"/>
    </xf>
    <xf numFmtId="0" fontId="23" fillId="0" borderId="61" xfId="2" applyFont="1" applyBorder="1" applyAlignment="1">
      <alignment horizontal="center"/>
    </xf>
    <xf numFmtId="165" fontId="23" fillId="0" borderId="22" xfId="2" applyNumberFormat="1" applyFont="1" applyBorder="1" applyAlignment="1">
      <alignment horizontal="center"/>
    </xf>
    <xf numFmtId="0" fontId="47" fillId="6" borderId="15" xfId="2" applyFont="1" applyFill="1" applyBorder="1" applyAlignment="1" applyProtection="1">
      <alignment horizontal="left" vertical="top"/>
      <protection hidden="1"/>
    </xf>
    <xf numFmtId="165" fontId="23" fillId="0" borderId="22" xfId="2" applyNumberFormat="1" applyFont="1" applyBorder="1" applyAlignment="1" applyProtection="1">
      <alignment horizontal="center"/>
      <protection hidden="1"/>
    </xf>
    <xf numFmtId="2" fontId="72" fillId="0" borderId="0" xfId="2" applyNumberFormat="1" applyFont="1" applyAlignment="1" applyProtection="1">
      <alignment horizontal="left" wrapText="1"/>
      <protection hidden="1"/>
    </xf>
    <xf numFmtId="2" fontId="72" fillId="2" borderId="0" xfId="2" applyNumberFormat="1" applyFont="1" applyFill="1" applyProtection="1">
      <protection hidden="1"/>
    </xf>
    <xf numFmtId="166" fontId="72" fillId="0" borderId="0" xfId="2" applyNumberFormat="1" applyFont="1" applyAlignment="1" applyProtection="1">
      <alignment horizontal="center"/>
      <protection hidden="1"/>
    </xf>
    <xf numFmtId="2" fontId="72" fillId="0" borderId="0" xfId="2" quotePrefix="1" applyNumberFormat="1" applyFont="1" applyAlignment="1" applyProtection="1">
      <alignment horizontal="left" wrapText="1"/>
      <protection hidden="1"/>
    </xf>
    <xf numFmtId="2" fontId="72" fillId="0" borderId="0" xfId="2" applyNumberFormat="1" applyFont="1" applyAlignment="1">
      <alignment horizontal="left" wrapText="1"/>
    </xf>
  </cellXfs>
  <cellStyles count="14">
    <cellStyle name="Link" xfId="1" builtinId="8"/>
    <cellStyle name="Standard" xfId="0" builtinId="0"/>
    <cellStyle name="Standard 2" xfId="2" xr:uid="{F61100A1-CC1E-4C5B-A18A-0FFC3425E4F1}"/>
    <cellStyle name="Standard_0A_WOCHENZEIT" xfId="3" xr:uid="{AF8CAEE4-DAED-4D86-A7E2-1101A2E5558D}"/>
    <cellStyle name="Standard_Allinone" xfId="4" xr:uid="{48D15424-5CF0-4240-8FF2-0AA5706B249E}"/>
    <cellStyle name="Standard_Arbeitsdatei" xfId="5" xr:uid="{200E7CB2-0727-45FA-A7D5-59E853F23697}"/>
    <cellStyle name="Standard_B1Pos" xfId="6" xr:uid="{F155D187-7972-43A0-BA01-5D5E10EB784C}"/>
    <cellStyle name="Standard_BEinfach" xfId="7" xr:uid="{E85C2F52-7211-4DC1-A3BA-4AB2BB672EF8}"/>
    <cellStyle name="Standard_Info" xfId="8" xr:uid="{0D634C91-4330-42F2-A71F-265F75F92FAD}"/>
    <cellStyle name="Standard_Info 2" xfId="9" xr:uid="{5A756BE8-F7CA-4122-8C59-E771E6DDD7FE}"/>
    <cellStyle name="Standard_Info_Original_MitPaus2" xfId="10" xr:uid="{558A47D2-30C5-4A92-A7E1-DCEDA35F7311}"/>
    <cellStyle name="Standard_Jahr1999" xfId="11" xr:uid="{8DDF3A1C-1276-4C39-B087-D7270555B6FA}"/>
    <cellStyle name="Standard_Jahr1999 2" xfId="12" xr:uid="{259A3226-E959-4B5A-9582-9701D28E0143}"/>
    <cellStyle name="Standard_Zeitrech" xfId="13" xr:uid="{66B7F8AC-3D66-461B-BB04-22DB4A8E65D3}"/>
  </cellStyles>
  <dxfs count="24"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342900</xdr:colOff>
      <xdr:row>40</xdr:row>
      <xdr:rowOff>19050</xdr:rowOff>
    </xdr:from>
    <xdr:to>
      <xdr:col>12</xdr:col>
      <xdr:colOff>114300</xdr:colOff>
      <xdr:row>46</xdr:row>
      <xdr:rowOff>142875</xdr:rowOff>
    </xdr:to>
    <xdr:pic>
      <xdr:nvPicPr>
        <xdr:cNvPr id="2063" name="Grafik 4">
          <a:extLst>
            <a:ext uri="{FF2B5EF4-FFF2-40B4-BE49-F238E27FC236}">
              <a16:creationId xmlns:a16="http://schemas.microsoft.com/office/drawing/2014/main" id="{756637E6-B68C-EB50-CD24-FA00566C4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3857625"/>
          <a:ext cx="12763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238125</xdr:colOff>
      <xdr:row>5</xdr:row>
      <xdr:rowOff>142875</xdr:rowOff>
    </xdr:from>
    <xdr:ext cx="6958636" cy="3473515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94504D82-29F4-4405-8BD4-8FF85F230AF9}"/>
            </a:ext>
          </a:extLst>
        </xdr:cNvPr>
        <xdr:cNvSpPr/>
      </xdr:nvSpPr>
      <xdr:spPr>
        <a:xfrm>
          <a:off x="6686550" y="1076325"/>
          <a:ext cx="6958636" cy="347351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54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Gratis-Datei zum Testen</a:t>
          </a:r>
        </a:p>
        <a:p>
          <a:pPr algn="ctr"/>
          <a:r>
            <a:rPr lang="de-DE" sz="54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aus XZ300</a:t>
          </a:r>
        </a:p>
        <a:p>
          <a:pPr algn="ctr"/>
          <a:r>
            <a:rPr lang="de-DE" sz="54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"Arbeitszeiterfassung</a:t>
          </a:r>
        </a:p>
        <a:p>
          <a:pPr algn="ctr"/>
          <a:r>
            <a:rPr lang="de-DE" sz="54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in</a:t>
          </a:r>
          <a:r>
            <a:rPr lang="de-DE" sz="54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 Jahresdateien"</a:t>
          </a:r>
          <a:endParaRPr lang="de-DE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>
    <xdr:from>
      <xdr:col>1</xdr:col>
      <xdr:colOff>161925</xdr:colOff>
      <xdr:row>22</xdr:row>
      <xdr:rowOff>76200</xdr:rowOff>
    </xdr:from>
    <xdr:to>
      <xdr:col>1</xdr:col>
      <xdr:colOff>609600</xdr:colOff>
      <xdr:row>22</xdr:row>
      <xdr:rowOff>76200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EB51919C-C06F-4DF9-BEFF-6D7BF6F434B6}"/>
            </a:ext>
          </a:extLst>
        </xdr:cNvPr>
        <xdr:cNvSpPr>
          <a:spLocks noChangeShapeType="1"/>
        </xdr:cNvSpPr>
      </xdr:nvSpPr>
      <xdr:spPr bwMode="auto">
        <a:xfrm>
          <a:off x="923925" y="2257425"/>
          <a:ext cx="447675" cy="0"/>
        </a:xfrm>
        <a:prstGeom prst="line">
          <a:avLst/>
        </a:prstGeom>
        <a:noFill/>
        <a:ln w="57150">
          <a:solidFill>
            <a:srgbClr val="FF0000"/>
          </a:solidFill>
          <a:round/>
          <a:headEnd/>
          <a:tailEnd type="triangle" w="med" len="med"/>
        </a:ln>
        <a:effectLst>
          <a:outerShdw dist="107763" dir="2700000" algn="ctr" rotWithShape="0">
            <a:srgbClr val="808080"/>
          </a:outerShdw>
        </a:effectLst>
      </xdr:spPr>
      <xdr:txBody>
        <a:bodyPr/>
        <a:lstStyle/>
        <a:p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42333</xdr:colOff>
      <xdr:row>2</xdr:row>
      <xdr:rowOff>105833</xdr:rowOff>
    </xdr:from>
    <xdr:ext cx="6958636" cy="3473515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7027DAD6-F2C4-4323-9656-A3295B03896D}"/>
            </a:ext>
          </a:extLst>
        </xdr:cNvPr>
        <xdr:cNvSpPr/>
      </xdr:nvSpPr>
      <xdr:spPr>
        <a:xfrm>
          <a:off x="4734277" y="430389"/>
          <a:ext cx="6958636" cy="347351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54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Gratis-Datei zum Testen</a:t>
          </a:r>
        </a:p>
        <a:p>
          <a:pPr algn="ctr"/>
          <a:r>
            <a:rPr lang="de-DE" sz="54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aus XZ300</a:t>
          </a:r>
        </a:p>
        <a:p>
          <a:pPr algn="ctr"/>
          <a:r>
            <a:rPr lang="de-DE" sz="54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"Arbeitszeiterfassung</a:t>
          </a:r>
        </a:p>
        <a:p>
          <a:pPr algn="ctr"/>
          <a:r>
            <a:rPr lang="de-DE" sz="54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in</a:t>
          </a:r>
          <a:r>
            <a:rPr lang="de-DE" sz="54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 Jahresdateien"</a:t>
          </a:r>
          <a:endParaRPr lang="de-DE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190500</xdr:colOff>
      <xdr:row>1</xdr:row>
      <xdr:rowOff>133350</xdr:rowOff>
    </xdr:from>
    <xdr:to>
      <xdr:col>13</xdr:col>
      <xdr:colOff>885825</xdr:colOff>
      <xdr:row>7</xdr:row>
      <xdr:rowOff>133350</xdr:rowOff>
    </xdr:to>
    <xdr:pic>
      <xdr:nvPicPr>
        <xdr:cNvPr id="19489" name="Grafik 4">
          <a:extLst>
            <a:ext uri="{FF2B5EF4-FFF2-40B4-BE49-F238E27FC236}">
              <a16:creationId xmlns:a16="http://schemas.microsoft.com/office/drawing/2014/main" id="{F6E39D17-FD41-5C1A-355B-2A3C36F02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0350" y="323850"/>
          <a:ext cx="12763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uvista.de/XZ300.htm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info@Auvista.de" TargetMode="External"/><Relationship Id="rId1" Type="http://schemas.openxmlformats.org/officeDocument/2006/relationships/hyperlink" Target="https://www.auvista.de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E566F-6259-4E2B-AB80-82CCB2364C46}">
  <dimension ref="A1:N57"/>
  <sheetViews>
    <sheetView showGridLines="0" showRowColHeaders="0" tabSelected="1" workbookViewId="0"/>
  </sheetViews>
  <sheetFormatPr baseColWidth="10" defaultRowHeight="12.75" x14ac:dyDescent="0.2"/>
  <cols>
    <col min="1" max="1" width="11.42578125" style="2"/>
    <col min="2" max="2" width="10.28515625" style="2" customWidth="1"/>
    <col min="3" max="3" width="11" style="2" customWidth="1"/>
    <col min="4" max="4" width="0.28515625" style="2" customWidth="1"/>
    <col min="5" max="5" width="11" style="2" customWidth="1"/>
    <col min="6" max="6" width="0.28515625" style="2" customWidth="1"/>
    <col min="7" max="7" width="11" style="2" customWidth="1"/>
    <col min="8" max="8" width="0.28515625" style="2" customWidth="1"/>
    <col min="9" max="9" width="11" style="2" customWidth="1"/>
    <col min="10" max="10" width="0.28515625" style="2" customWidth="1"/>
    <col min="11" max="11" width="11" style="2" customWidth="1"/>
    <col min="12" max="12" width="0.28515625" style="2" customWidth="1"/>
    <col min="13" max="13" width="11" style="2" customWidth="1"/>
    <col min="14" max="14" width="7.5703125" style="2" customWidth="1"/>
    <col min="15" max="16384" width="11.42578125" style="2"/>
  </cols>
  <sheetData>
    <row r="1" spans="1:14" x14ac:dyDescent="0.2">
      <c r="A1" s="3" t="s">
        <v>254</v>
      </c>
    </row>
    <row r="2" spans="1:14" ht="6" customHeight="1" x14ac:dyDescent="0.2">
      <c r="B2" s="37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ht="26.25" x14ac:dyDescent="0.4">
      <c r="B3" s="6"/>
      <c r="C3" s="7" t="s">
        <v>28</v>
      </c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spans="1:14" ht="15.75" x14ac:dyDescent="0.25">
      <c r="B4" s="9"/>
      <c r="C4" s="377" t="s">
        <v>275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8"/>
    </row>
    <row r="5" spans="1:14" x14ac:dyDescent="0.2">
      <c r="B5" s="9"/>
      <c r="C5" s="11" t="s">
        <v>27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8"/>
    </row>
    <row r="6" spans="1:14" x14ac:dyDescent="0.2">
      <c r="B6" s="9"/>
      <c r="C6" s="11" t="s">
        <v>26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8"/>
    </row>
    <row r="7" spans="1:14" x14ac:dyDescent="0.2">
      <c r="B7" s="9"/>
      <c r="C7" s="11" t="s">
        <v>25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8"/>
    </row>
    <row r="8" spans="1:14" x14ac:dyDescent="0.2">
      <c r="B8" s="9"/>
      <c r="C8" s="11" t="s">
        <v>24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8"/>
    </row>
    <row r="9" spans="1:14" hidden="1" x14ac:dyDescent="0.2"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8"/>
    </row>
    <row r="10" spans="1:14" ht="6" customHeight="1" x14ac:dyDescent="0.2"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8"/>
    </row>
    <row r="11" spans="1:14" x14ac:dyDescent="0.2">
      <c r="B11" s="13"/>
      <c r="C11" s="31" t="s">
        <v>54</v>
      </c>
      <c r="D11" s="14"/>
      <c r="E11" s="33" t="s">
        <v>23</v>
      </c>
      <c r="F11" s="15"/>
      <c r="G11" s="34" t="s">
        <v>22</v>
      </c>
      <c r="H11" s="15"/>
      <c r="I11" s="33" t="s">
        <v>21</v>
      </c>
      <c r="J11" s="15"/>
      <c r="K11" s="33" t="s">
        <v>20</v>
      </c>
      <c r="L11" s="15"/>
      <c r="M11" s="33" t="s">
        <v>19</v>
      </c>
      <c r="N11" s="8"/>
    </row>
    <row r="12" spans="1:14" ht="2.1" customHeight="1" x14ac:dyDescent="0.2">
      <c r="B12" s="9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8"/>
    </row>
    <row r="13" spans="1:14" x14ac:dyDescent="0.2">
      <c r="B13" s="394">
        <f ca="1">TODAY()</f>
        <v>45987</v>
      </c>
      <c r="C13" s="33" t="s">
        <v>18</v>
      </c>
      <c r="D13" s="15"/>
      <c r="E13" s="33" t="s">
        <v>17</v>
      </c>
      <c r="F13" s="15"/>
      <c r="G13" s="33" t="s">
        <v>16</v>
      </c>
      <c r="H13" s="15"/>
      <c r="I13" s="33" t="s">
        <v>15</v>
      </c>
      <c r="J13" s="15"/>
      <c r="K13" s="33" t="s">
        <v>14</v>
      </c>
      <c r="L13" s="15"/>
      <c r="M13" s="33" t="s">
        <v>13</v>
      </c>
      <c r="N13" s="8"/>
    </row>
    <row r="14" spans="1:14" ht="2.1" customHeight="1" x14ac:dyDescent="0.2">
      <c r="B14" s="9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8"/>
    </row>
    <row r="15" spans="1:14" x14ac:dyDescent="0.2">
      <c r="B15" s="9"/>
      <c r="C15" s="33" t="s">
        <v>12</v>
      </c>
      <c r="D15" s="15"/>
      <c r="E15" s="33" t="s">
        <v>11</v>
      </c>
      <c r="F15" s="15"/>
      <c r="G15" s="33" t="s">
        <v>10</v>
      </c>
      <c r="H15" s="15"/>
      <c r="I15" s="33" t="s">
        <v>9</v>
      </c>
      <c r="J15" s="15"/>
      <c r="K15" s="33" t="s">
        <v>8</v>
      </c>
      <c r="L15" s="15"/>
      <c r="M15" s="33" t="s">
        <v>7</v>
      </c>
      <c r="N15" s="8"/>
    </row>
    <row r="16" spans="1:14" hidden="1" x14ac:dyDescent="0.2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8"/>
    </row>
    <row r="17" spans="2:14" hidden="1" x14ac:dyDescent="0.2">
      <c r="B17" s="1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8"/>
    </row>
    <row r="18" spans="2:14" hidden="1" x14ac:dyDescent="0.2">
      <c r="B18" s="9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8"/>
    </row>
    <row r="19" spans="2:14" hidden="1" x14ac:dyDescent="0.2">
      <c r="B19" s="9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8"/>
    </row>
    <row r="20" spans="2:14" hidden="1" x14ac:dyDescent="0.2">
      <c r="B20" s="9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8"/>
    </row>
    <row r="21" spans="2:14" hidden="1" x14ac:dyDescent="0.2">
      <c r="B21" s="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8"/>
    </row>
    <row r="22" spans="2:14" x14ac:dyDescent="0.2">
      <c r="B22" s="398" t="s">
        <v>296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8"/>
    </row>
    <row r="23" spans="2:14" x14ac:dyDescent="0.2">
      <c r="B23" s="9"/>
      <c r="C23" s="17" t="s">
        <v>285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8"/>
    </row>
    <row r="24" spans="2:14" x14ac:dyDescent="0.2">
      <c r="B24" s="9"/>
      <c r="C24" s="17" t="s">
        <v>286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8"/>
    </row>
    <row r="25" spans="2:14" x14ac:dyDescent="0.2">
      <c r="B25" s="9"/>
      <c r="C25" s="17" t="s">
        <v>287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8"/>
    </row>
    <row r="26" spans="2:14" x14ac:dyDescent="0.2">
      <c r="B26" s="9"/>
      <c r="C26" s="17" t="s">
        <v>288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8"/>
    </row>
    <row r="27" spans="2:14" ht="13.5" x14ac:dyDescent="0.2">
      <c r="B27" s="9"/>
      <c r="C27" s="395" t="s">
        <v>289</v>
      </c>
      <c r="D27" s="19"/>
      <c r="E27" s="19"/>
      <c r="F27" s="19"/>
      <c r="G27" s="396" t="s">
        <v>290</v>
      </c>
      <c r="H27" s="20"/>
      <c r="I27" s="20"/>
      <c r="J27" s="20"/>
      <c r="K27" s="20"/>
      <c r="L27" s="20"/>
      <c r="M27" s="20"/>
      <c r="N27" s="8"/>
    </row>
    <row r="28" spans="2:14" x14ac:dyDescent="0.2">
      <c r="B28" s="9"/>
      <c r="C28" s="395" t="s">
        <v>301</v>
      </c>
      <c r="D28" s="19"/>
      <c r="E28" s="19"/>
      <c r="F28" s="19"/>
      <c r="G28" s="19"/>
      <c r="H28" s="20"/>
      <c r="I28" s="20"/>
      <c r="J28" s="20"/>
      <c r="K28" s="20"/>
      <c r="L28" s="20"/>
      <c r="M28" s="20"/>
      <c r="N28" s="8"/>
    </row>
    <row r="29" spans="2:14" x14ac:dyDescent="0.2">
      <c r="B29" s="9"/>
      <c r="C29" s="395"/>
      <c r="D29" s="19"/>
      <c r="E29" s="19"/>
      <c r="F29" s="19"/>
      <c r="G29" s="19"/>
      <c r="H29" s="20"/>
      <c r="I29" s="20"/>
      <c r="J29" s="20"/>
      <c r="K29" s="20"/>
      <c r="L29" s="20"/>
      <c r="M29" s="20"/>
      <c r="N29" s="8"/>
    </row>
    <row r="30" spans="2:14" x14ac:dyDescent="0.2">
      <c r="B30" s="9"/>
      <c r="C30" s="397" t="s">
        <v>291</v>
      </c>
      <c r="D30" s="19"/>
      <c r="E30" s="19"/>
      <c r="F30" s="19"/>
      <c r="G30" s="19"/>
      <c r="H30" s="20"/>
      <c r="I30" s="20"/>
      <c r="J30" s="20"/>
      <c r="K30" s="20"/>
      <c r="L30" s="20"/>
      <c r="M30" s="20"/>
      <c r="N30" s="8"/>
    </row>
    <row r="31" spans="2:14" x14ac:dyDescent="0.2">
      <c r="B31" s="9"/>
      <c r="C31" s="17" t="s">
        <v>292</v>
      </c>
      <c r="D31" s="17"/>
      <c r="E31" s="17"/>
      <c r="F31" s="17"/>
      <c r="G31" s="17"/>
      <c r="H31" s="20"/>
      <c r="I31" s="20"/>
      <c r="J31" s="20"/>
      <c r="K31" s="20"/>
      <c r="L31" s="20"/>
      <c r="M31" s="20"/>
      <c r="N31" s="8"/>
    </row>
    <row r="32" spans="2:14" x14ac:dyDescent="0.2">
      <c r="B32" s="9"/>
      <c r="C32" s="17" t="s">
        <v>293</v>
      </c>
      <c r="D32" s="17"/>
      <c r="E32" s="17"/>
      <c r="F32" s="17"/>
      <c r="G32" s="17"/>
      <c r="H32" s="20"/>
      <c r="I32" s="20"/>
      <c r="J32" s="20"/>
      <c r="K32" s="20"/>
      <c r="L32" s="20"/>
      <c r="M32" s="20"/>
      <c r="N32" s="8"/>
    </row>
    <row r="33" spans="2:14" x14ac:dyDescent="0.2">
      <c r="B33" s="9"/>
      <c r="C33" s="17" t="s">
        <v>294</v>
      </c>
      <c r="D33" s="17"/>
      <c r="E33" s="17"/>
      <c r="F33" s="17"/>
      <c r="G33" s="17"/>
      <c r="H33" s="20"/>
      <c r="I33" s="20"/>
      <c r="J33" s="20"/>
      <c r="K33" s="20"/>
      <c r="L33" s="20"/>
      <c r="M33" s="20"/>
      <c r="N33" s="8"/>
    </row>
    <row r="34" spans="2:14" x14ac:dyDescent="0.2">
      <c r="B34" s="9"/>
      <c r="C34" s="17" t="s">
        <v>295</v>
      </c>
      <c r="D34" s="17"/>
      <c r="E34" s="17"/>
      <c r="F34" s="17"/>
      <c r="G34" s="17"/>
      <c r="H34" s="20"/>
      <c r="I34" s="20"/>
      <c r="J34" s="20"/>
      <c r="K34" s="20"/>
      <c r="L34" s="20"/>
      <c r="M34" s="20"/>
      <c r="N34" s="8"/>
    </row>
    <row r="35" spans="2:14" x14ac:dyDescent="0.2">
      <c r="B35" s="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8"/>
    </row>
    <row r="36" spans="2:14" ht="15.75" x14ac:dyDescent="0.25">
      <c r="B36" s="9"/>
      <c r="C36" s="37" t="s">
        <v>6</v>
      </c>
      <c r="D36" s="11"/>
      <c r="E36" s="38"/>
      <c r="F36" s="20"/>
      <c r="G36" s="20"/>
      <c r="H36" s="20"/>
      <c r="I36" s="20"/>
      <c r="J36" s="20"/>
      <c r="K36" s="20"/>
      <c r="L36" s="20"/>
      <c r="M36" s="20"/>
      <c r="N36" s="8"/>
    </row>
    <row r="37" spans="2:14" x14ac:dyDescent="0.2">
      <c r="B37" s="9"/>
      <c r="C37" s="32" t="s">
        <v>256</v>
      </c>
      <c r="D37" s="11"/>
      <c r="E37" s="24"/>
      <c r="F37" s="21"/>
      <c r="G37" s="21"/>
      <c r="H37" s="21"/>
      <c r="I37" s="21"/>
      <c r="J37" s="21"/>
      <c r="K37" s="21"/>
      <c r="L37" s="21"/>
      <c r="M37" s="21"/>
      <c r="N37" s="8"/>
    </row>
    <row r="38" spans="2:14" x14ac:dyDescent="0.2">
      <c r="B38" s="9"/>
      <c r="C38" s="32" t="s">
        <v>5</v>
      </c>
      <c r="D38" s="11"/>
      <c r="E38" s="24"/>
      <c r="F38" s="21"/>
      <c r="G38" s="21"/>
      <c r="H38" s="21"/>
      <c r="I38" s="21"/>
      <c r="J38" s="21"/>
      <c r="K38" s="21"/>
      <c r="L38" s="21"/>
      <c r="M38" s="21"/>
      <c r="N38" s="8"/>
    </row>
    <row r="39" spans="2:14" x14ac:dyDescent="0.2">
      <c r="B39" s="9"/>
      <c r="C39" s="32" t="s">
        <v>300</v>
      </c>
      <c r="D39" s="11"/>
      <c r="E39" s="24"/>
      <c r="F39" s="21"/>
      <c r="G39" s="21"/>
      <c r="H39" s="21"/>
      <c r="I39" s="21"/>
      <c r="J39" s="21"/>
      <c r="K39" s="21"/>
      <c r="L39" s="21"/>
      <c r="M39" s="21"/>
      <c r="N39" s="8"/>
    </row>
    <row r="40" spans="2:14" x14ac:dyDescent="0.2">
      <c r="B40" s="9"/>
      <c r="C40" s="32"/>
      <c r="D40" s="22"/>
      <c r="E40" s="24"/>
      <c r="F40" s="21"/>
      <c r="G40" s="21"/>
      <c r="H40" s="21"/>
      <c r="I40" s="21"/>
      <c r="J40" s="21"/>
      <c r="K40" s="21"/>
      <c r="L40" s="21"/>
      <c r="M40" s="21"/>
      <c r="N40" s="8"/>
    </row>
    <row r="41" spans="2:14" x14ac:dyDescent="0.2">
      <c r="B41" s="9"/>
      <c r="C41" s="27"/>
      <c r="D41" s="32"/>
      <c r="E41" s="24"/>
      <c r="F41" s="22"/>
      <c r="G41" s="22"/>
      <c r="H41" s="22"/>
      <c r="I41" s="22"/>
      <c r="J41" s="22"/>
      <c r="K41" s="22"/>
      <c r="L41" s="22"/>
      <c r="M41" s="22"/>
      <c r="N41" s="8"/>
    </row>
    <row r="42" spans="2:14" x14ac:dyDescent="0.2">
      <c r="B42" s="9"/>
      <c r="C42" s="27" t="s">
        <v>258</v>
      </c>
      <c r="D42" s="32"/>
      <c r="E42" s="39"/>
      <c r="F42" s="21"/>
      <c r="G42" s="21"/>
      <c r="H42" s="21"/>
      <c r="I42" s="21"/>
      <c r="J42" s="21"/>
      <c r="K42" s="21"/>
      <c r="L42" s="21"/>
      <c r="M42" s="21"/>
      <c r="N42" s="8"/>
    </row>
    <row r="43" spans="2:14" x14ac:dyDescent="0.2">
      <c r="B43" s="9"/>
      <c r="C43" s="27" t="s">
        <v>259</v>
      </c>
      <c r="D43" s="23"/>
      <c r="E43" s="40"/>
      <c r="F43" s="36"/>
      <c r="G43" s="36"/>
      <c r="H43" s="36"/>
      <c r="I43" s="36"/>
      <c r="J43" s="21"/>
      <c r="K43" s="21"/>
      <c r="L43" s="21"/>
      <c r="M43" s="21"/>
      <c r="N43" s="8"/>
    </row>
    <row r="44" spans="2:14" x14ac:dyDescent="0.2">
      <c r="B44" s="9"/>
      <c r="C44" s="27" t="s">
        <v>260</v>
      </c>
      <c r="D44" s="25"/>
      <c r="E44" s="41"/>
      <c r="F44" s="23"/>
      <c r="G44" s="24"/>
      <c r="H44" s="23"/>
      <c r="I44" s="23"/>
      <c r="J44" s="23"/>
      <c r="K44" s="23"/>
      <c r="L44" s="23"/>
      <c r="M44" s="23"/>
      <c r="N44" s="8"/>
    </row>
    <row r="45" spans="2:14" x14ac:dyDescent="0.2">
      <c r="B45" s="9"/>
      <c r="C45" s="387" t="s">
        <v>281</v>
      </c>
      <c r="D45" s="27"/>
      <c r="E45" s="27"/>
      <c r="F45" s="25"/>
      <c r="G45" s="26"/>
      <c r="H45" s="25"/>
      <c r="I45" s="25"/>
      <c r="J45" s="25"/>
      <c r="K45" s="25"/>
      <c r="L45" s="25"/>
      <c r="M45" s="25"/>
      <c r="N45" s="8"/>
    </row>
    <row r="46" spans="2:14" x14ac:dyDescent="0.2">
      <c r="B46" s="9"/>
      <c r="C46" s="42" t="s">
        <v>255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8"/>
    </row>
    <row r="47" spans="2:14" x14ac:dyDescent="0.2">
      <c r="B47" s="9"/>
      <c r="C47" s="388" t="s">
        <v>282</v>
      </c>
      <c r="D47" s="17"/>
      <c r="E47" s="17"/>
      <c r="F47" s="27"/>
      <c r="G47" s="27"/>
      <c r="H47" s="27"/>
      <c r="I47" s="27"/>
      <c r="J47" s="27"/>
      <c r="K47" s="27"/>
      <c r="L47" s="27"/>
      <c r="M47" s="27"/>
      <c r="N47" s="8"/>
    </row>
    <row r="48" spans="2:14" x14ac:dyDescent="0.2">
      <c r="B48" s="9"/>
      <c r="C48" s="38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8"/>
    </row>
    <row r="49" spans="2:14" x14ac:dyDescent="0.2">
      <c r="B49" s="35" t="s">
        <v>4</v>
      </c>
      <c r="C49" s="17" t="s">
        <v>284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8"/>
    </row>
    <row r="50" spans="2:14" x14ac:dyDescent="0.2">
      <c r="B50" s="9"/>
      <c r="C50" s="17" t="s">
        <v>3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8"/>
    </row>
    <row r="51" spans="2:14" x14ac:dyDescent="0.2">
      <c r="B51" s="9"/>
      <c r="C51" s="17" t="s">
        <v>2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8"/>
    </row>
    <row r="52" spans="2:14" x14ac:dyDescent="0.2">
      <c r="B52" s="9"/>
      <c r="C52" s="17" t="s">
        <v>283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"/>
    </row>
    <row r="53" spans="2:14" x14ac:dyDescent="0.2">
      <c r="B53" s="9"/>
      <c r="C53" s="17" t="s">
        <v>1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8"/>
    </row>
    <row r="54" spans="2:14" x14ac:dyDescent="0.2">
      <c r="B54" s="9"/>
      <c r="C54" s="17" t="s">
        <v>0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8"/>
    </row>
    <row r="55" spans="2:14" x14ac:dyDescent="0.2">
      <c r="B55" s="9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8"/>
    </row>
    <row r="56" spans="2:14" x14ac:dyDescent="0.2">
      <c r="B56" s="9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8"/>
    </row>
    <row r="57" spans="2:14" x14ac:dyDescent="0.2"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30"/>
    </row>
  </sheetData>
  <sheetProtection algorithmName="SHA-512" hashValue="KuQtZxm/RFDg1u1fEeNeVMrT5vTef+g6/5MeknhGfvLS9uhrUCVz8ZHadHQ9a69l6d9YFGDjgQmU86MNWf0+tQ==" saltValue="M+r7HYlh5BC5oLItrpMDEg==" spinCount="100000" sheet="1" objects="1" scenarios="1"/>
  <hyperlinks>
    <hyperlink ref="E11" location="Zentrale!B47" display="Urheber" xr:uid="{F3B154E8-E98C-4F5E-9C10-87EE00D232F6}"/>
    <hyperlink ref="B49" location="Zentrale!A1" display="Zentrale!A1" xr:uid="{1CC46F63-A1D0-4595-B31F-C702ECD53C41}"/>
    <hyperlink ref="G11" location="B!A5" display="Dokumentation" xr:uid="{399EC566-E3B9-4BD1-91DD-092754F2E410}"/>
    <hyperlink ref="C13" location="Jan!A2" display="Jan!A2" xr:uid="{8F36759C-C324-4D96-9203-28FE077E53A5}"/>
    <hyperlink ref="E13" location="Feb!A2" display="Feb!A2" xr:uid="{74B06135-F347-4FBB-B04D-A160DFFAA1EC}"/>
    <hyperlink ref="G13" location="Mrz!A2" display="Mrz!A2" xr:uid="{0BCC8D3E-6D97-4641-A58C-8A6B2063692A}"/>
    <hyperlink ref="I13" location="Apr!A2" display="Apr!A2" xr:uid="{019A03AB-E507-4A71-B0A2-E7C0B161E251}"/>
    <hyperlink ref="K13" location="Mai!A2" display="Mai!A2" xr:uid="{87183DA7-64D8-46E1-B99A-88FD40A822E8}"/>
    <hyperlink ref="M13" location="Jun!A2" display="Jun!A2" xr:uid="{AF7B362A-BBC7-47EC-8084-49CA23B26117}"/>
    <hyperlink ref="C15" location="Jul!A2" display="Jul!A2" xr:uid="{98E5219C-1E2A-4059-AB9F-03547B8A1554}"/>
    <hyperlink ref="E15" location="Aug!A2" display="Aug!A2" xr:uid="{FBE1FCE4-F10B-4BEB-BB6B-0FCA629FE34E}"/>
    <hyperlink ref="G15" location="Sep!A2" display="Sep!A2" xr:uid="{068DC5F4-B883-4417-8FF7-C4E5E0190EA7}"/>
    <hyperlink ref="I15" location="Okt!A2" display="Okt!A2" xr:uid="{0535EB88-D8BB-4E46-B65D-2F7A2C789D4B}"/>
    <hyperlink ref="K15" location="Nov!A2" display="Nov!A2" xr:uid="{6EC2D77A-29BF-418B-AD24-BD2EE3CBD561}"/>
    <hyperlink ref="M15" location="Dez!A2" display="Dez!A2" xr:uid="{3EFE0C59-18E3-4443-B90C-0527F9AF8E02}"/>
    <hyperlink ref="I11" location="A!A1" display="A!A1" xr:uid="{AD3897FA-B389-45AB-AC3E-1D28BA1A12DA}"/>
    <hyperlink ref="K11" location="Umrechnung!A1" display="Umrechnung!A1" xr:uid="{A422C18B-7A20-465F-9458-BA7ED5D0A666}"/>
    <hyperlink ref="M11" location="N!A1" display="N!A1" xr:uid="{F0052432-2BDD-469A-BE5A-EBF6B3D4039D}"/>
    <hyperlink ref="C46" r:id="rId1" display="https://www.auvista.de" xr:uid="{CB8C467F-BFDA-48E5-964C-2315306164BE}"/>
    <hyperlink ref="C47" r:id="rId2" xr:uid="{6E9EDBE6-5BA5-4001-A5EA-0878066F30C8}"/>
    <hyperlink ref="G27" r:id="rId3" xr:uid="{F33A574C-232E-48D4-9E95-42054508B3A3}"/>
  </hyperlinks>
  <printOptions horizontalCentered="1"/>
  <pageMargins left="0.39370078740157483" right="0.39370078740157483" top="0.78740157480314965" bottom="0.78740157480314965" header="0.39370078740157483" footer="0.51181102362204722"/>
  <pageSetup paperSize="9" orientation="portrait" blackAndWhite="1" horizontalDpi="300" verticalDpi="300" r:id="rId4"/>
  <headerFooter alignWithMargins="0"/>
  <drawing r:id="rId5"/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05682-D1F0-48F7-97C7-F61702C093BC}">
  <dimension ref="A1:W49"/>
  <sheetViews>
    <sheetView showRowColHeaders="0" zoomScaleNormal="100" workbookViewId="0">
      <pane ySplit="6045" topLeftCell="A43"/>
      <selection activeCell="C8" sqref="C8"/>
      <selection pane="bottomLeft" activeCell="C9" sqref="C9"/>
    </sheetView>
  </sheetViews>
  <sheetFormatPr baseColWidth="10" defaultRowHeight="12.75" x14ac:dyDescent="0.2"/>
  <cols>
    <col min="1" max="1" width="4.28515625" style="309" customWidth="1"/>
    <col min="2" max="2" width="10.140625" style="311" customWidth="1"/>
    <col min="3" max="3" width="30.7109375" style="312" customWidth="1"/>
    <col min="4" max="4" width="1.5703125" style="309" customWidth="1"/>
    <col min="5" max="6" width="8.42578125" style="309" customWidth="1"/>
    <col min="7" max="9" width="8.42578125" style="309" hidden="1" customWidth="1"/>
    <col min="10" max="10" width="8.42578125" style="309" customWidth="1"/>
    <col min="11" max="11" width="1.5703125" style="309" customWidth="1"/>
    <col min="12" max="12" width="8.42578125" style="309" customWidth="1"/>
    <col min="13" max="13" width="1.5703125" style="309" customWidth="1"/>
    <col min="14" max="14" width="8.42578125" style="309" customWidth="1"/>
    <col min="15" max="16" width="1.5703125" style="309" customWidth="1"/>
    <col min="17" max="17" width="7.42578125" style="313" customWidth="1"/>
    <col min="18" max="18" width="8.42578125" style="309" customWidth="1"/>
    <col min="19" max="19" width="2.140625" style="309" customWidth="1"/>
    <col min="20" max="20" width="1.5703125" style="309" customWidth="1"/>
    <col min="21" max="21" width="11" style="314" customWidth="1"/>
    <col min="22" max="23" width="1.5703125" style="309" customWidth="1"/>
    <col min="24" max="16384" width="11.42578125" style="309"/>
  </cols>
  <sheetData>
    <row r="1" spans="1:23" ht="18" x14ac:dyDescent="0.25">
      <c r="A1" s="1" t="s">
        <v>194</v>
      </c>
      <c r="B1" s="33" t="s">
        <v>54</v>
      </c>
      <c r="C1" s="315" t="s">
        <v>193</v>
      </c>
      <c r="D1" s="254"/>
      <c r="E1" s="316"/>
      <c r="F1" s="315"/>
      <c r="G1" s="254"/>
      <c r="H1" s="315"/>
      <c r="I1" s="315"/>
      <c r="J1" s="317" t="s">
        <v>192</v>
      </c>
      <c r="K1" s="254"/>
      <c r="L1" s="382" t="s">
        <v>276</v>
      </c>
      <c r="M1" s="254"/>
      <c r="N1" s="254"/>
      <c r="O1" s="318"/>
      <c r="P1" s="318"/>
      <c r="Q1" s="254" t="str">
        <f>IF(A!E6="","",A!E6)</f>
        <v/>
      </c>
      <c r="R1" s="319"/>
      <c r="S1" s="320"/>
      <c r="T1" s="254"/>
      <c r="U1" s="321"/>
      <c r="V1" s="254"/>
      <c r="W1" s="254"/>
    </row>
    <row r="2" spans="1:23" x14ac:dyDescent="0.2">
      <c r="A2" s="402" t="s">
        <v>274</v>
      </c>
      <c r="B2" s="381"/>
      <c r="C2" s="322" t="s">
        <v>191</v>
      </c>
      <c r="D2" s="260"/>
      <c r="E2" s="403">
        <v>46204</v>
      </c>
      <c r="F2" s="260"/>
      <c r="G2" s="11"/>
      <c r="H2" s="260"/>
      <c r="I2" s="260"/>
      <c r="J2" s="383">
        <f>Jun!J2</f>
        <v>0</v>
      </c>
      <c r="K2" s="323" t="s">
        <v>190</v>
      </c>
      <c r="L2" s="11"/>
      <c r="M2" s="11"/>
      <c r="N2" s="11"/>
      <c r="O2" s="324"/>
      <c r="P2" s="324"/>
      <c r="Q2" s="260"/>
      <c r="R2" s="11"/>
      <c r="S2" s="260"/>
      <c r="T2" s="11"/>
      <c r="U2" s="325"/>
      <c r="V2" s="11"/>
      <c r="W2" s="11"/>
    </row>
    <row r="3" spans="1:23" x14ac:dyDescent="0.2">
      <c r="A3" s="326"/>
      <c r="B3" s="327"/>
      <c r="C3" s="322" t="s">
        <v>189</v>
      </c>
      <c r="D3" s="11"/>
      <c r="E3" s="403">
        <v>46234</v>
      </c>
      <c r="F3" s="260"/>
      <c r="G3" s="11"/>
      <c r="H3" s="260"/>
      <c r="I3" s="260"/>
      <c r="J3" s="328" t="s">
        <v>188</v>
      </c>
      <c r="K3" s="11"/>
      <c r="L3" s="11"/>
      <c r="M3" s="11"/>
      <c r="N3" s="11"/>
      <c r="O3" s="11"/>
      <c r="P3" s="329"/>
      <c r="Q3" s="260"/>
      <c r="R3" s="330"/>
      <c r="S3" s="331"/>
      <c r="T3" s="11"/>
      <c r="U3" s="325"/>
      <c r="V3" s="11"/>
      <c r="W3" s="11"/>
    </row>
    <row r="4" spans="1:23" x14ac:dyDescent="0.2">
      <c r="A4" s="332"/>
      <c r="B4" s="327"/>
      <c r="C4" s="259"/>
      <c r="D4" s="11"/>
      <c r="E4" s="333">
        <f ca="1">IF(E2="",TODAY(),E2)</f>
        <v>46204</v>
      </c>
      <c r="F4" s="260"/>
      <c r="G4" s="11"/>
      <c r="H4" s="260"/>
      <c r="I4" s="260"/>
      <c r="J4" s="384">
        <f>Jun!R44</f>
        <v>0</v>
      </c>
      <c r="K4" s="323" t="s">
        <v>187</v>
      </c>
      <c r="L4" s="11"/>
      <c r="M4" s="11"/>
      <c r="N4" s="11"/>
      <c r="O4" s="11"/>
      <c r="P4" s="324"/>
      <c r="Q4" s="334"/>
      <c r="R4" s="260"/>
      <c r="S4" s="11"/>
      <c r="T4" s="11"/>
      <c r="U4" s="325"/>
      <c r="V4" s="11"/>
      <c r="W4" s="11"/>
    </row>
    <row r="5" spans="1:23" x14ac:dyDescent="0.2">
      <c r="A5" s="332"/>
      <c r="B5" s="327"/>
      <c r="C5" s="259"/>
      <c r="D5" s="11"/>
      <c r="E5" s="11"/>
      <c r="F5" s="11"/>
      <c r="G5" s="11"/>
      <c r="H5" s="11"/>
      <c r="I5" s="11"/>
      <c r="J5" s="11"/>
      <c r="K5" s="11"/>
      <c r="L5" s="260"/>
      <c r="M5" s="11"/>
      <c r="N5" s="324"/>
      <c r="O5" s="11"/>
      <c r="P5" s="324"/>
      <c r="Q5" s="260"/>
      <c r="R5" s="260"/>
      <c r="S5" s="11"/>
      <c r="T5" s="11"/>
      <c r="U5" s="325"/>
      <c r="V5" s="11"/>
      <c r="W5" s="269"/>
    </row>
    <row r="6" spans="1:23" ht="23.25" thickBot="1" x14ac:dyDescent="0.25">
      <c r="A6" s="335"/>
      <c r="B6" s="336" t="s">
        <v>110</v>
      </c>
      <c r="C6" s="337" t="s">
        <v>19</v>
      </c>
      <c r="D6" s="269"/>
      <c r="E6" s="261"/>
      <c r="F6" s="261"/>
      <c r="G6" s="261"/>
      <c r="H6" s="261"/>
      <c r="I6" s="261"/>
      <c r="J6" s="328"/>
      <c r="K6" s="11"/>
      <c r="L6" s="338" t="s">
        <v>186</v>
      </c>
      <c r="M6" s="11"/>
      <c r="N6" s="338" t="s">
        <v>185</v>
      </c>
      <c r="O6" s="11"/>
      <c r="P6" s="338"/>
      <c r="Q6" s="339" t="s">
        <v>74</v>
      </c>
      <c r="R6" s="340"/>
      <c r="S6" s="340"/>
      <c r="T6" s="337"/>
      <c r="U6" s="341"/>
      <c r="V6" s="337"/>
      <c r="W6" s="269"/>
    </row>
    <row r="7" spans="1:23" ht="15.75" thickBot="1" x14ac:dyDescent="0.3">
      <c r="A7" s="332"/>
      <c r="B7" s="270" t="s">
        <v>121</v>
      </c>
      <c r="C7" s="271" t="s">
        <v>19</v>
      </c>
      <c r="D7" s="272"/>
      <c r="E7" s="273">
        <v>1</v>
      </c>
      <c r="F7" s="274">
        <v>2</v>
      </c>
      <c r="G7" s="274">
        <v>3</v>
      </c>
      <c r="H7" s="274">
        <v>4</v>
      </c>
      <c r="I7" s="274">
        <v>5</v>
      </c>
      <c r="J7" s="274">
        <v>6</v>
      </c>
      <c r="K7" s="342"/>
      <c r="L7" s="275"/>
      <c r="M7" s="276"/>
      <c r="N7" s="277"/>
      <c r="O7" s="278"/>
      <c r="P7" s="279"/>
      <c r="Q7" s="280"/>
      <c r="R7" s="281"/>
      <c r="S7" s="282"/>
      <c r="T7" s="281"/>
      <c r="U7" s="283">
        <f ca="1">E4</f>
        <v>46204</v>
      </c>
      <c r="V7" s="281"/>
      <c r="W7" s="284"/>
    </row>
    <row r="8" spans="1:23" x14ac:dyDescent="0.2">
      <c r="A8" s="343" t="s">
        <v>184</v>
      </c>
      <c r="B8" s="344">
        <f>IF(E2="","",E2)</f>
        <v>46204</v>
      </c>
      <c r="C8" s="404"/>
      <c r="D8" s="405"/>
      <c r="E8" s="406"/>
      <c r="F8" s="406"/>
      <c r="G8" s="406"/>
      <c r="H8" s="406"/>
      <c r="I8" s="406"/>
      <c r="J8" s="406"/>
      <c r="K8" s="345"/>
      <c r="L8" s="346"/>
      <c r="M8" s="347"/>
      <c r="N8" s="348"/>
      <c r="O8" s="391"/>
      <c r="P8" s="392"/>
      <c r="Q8" s="349"/>
      <c r="R8" s="350"/>
      <c r="S8" s="351"/>
      <c r="T8" s="352"/>
      <c r="U8" s="353">
        <f t="shared" ref="U8:U42" si="0">B8</f>
        <v>46204</v>
      </c>
      <c r="V8" s="352"/>
      <c r="W8" s="288"/>
    </row>
    <row r="9" spans="1:23" x14ac:dyDescent="0.2">
      <c r="A9" s="354">
        <v>2</v>
      </c>
      <c r="B9" s="344">
        <f>IF(B8="","",SUM(B8+1))</f>
        <v>46205</v>
      </c>
      <c r="C9" s="404"/>
      <c r="D9" s="405"/>
      <c r="E9" s="406"/>
      <c r="F9" s="406"/>
      <c r="G9" s="406"/>
      <c r="H9" s="406"/>
      <c r="I9" s="406"/>
      <c r="J9" s="406"/>
      <c r="K9" s="355"/>
      <c r="L9" s="348"/>
      <c r="M9" s="347"/>
      <c r="N9" s="348"/>
      <c r="O9" s="391"/>
      <c r="P9" s="392"/>
      <c r="Q9" s="356"/>
      <c r="R9" s="357"/>
      <c r="S9" s="358"/>
      <c r="T9" s="352"/>
      <c r="U9" s="359">
        <f t="shared" si="0"/>
        <v>46205</v>
      </c>
      <c r="V9" s="352"/>
      <c r="W9" s="288"/>
    </row>
    <row r="10" spans="1:23" ht="12.75" customHeight="1" x14ac:dyDescent="0.2">
      <c r="A10" s="354">
        <v>3</v>
      </c>
      <c r="B10" s="344">
        <f>IF(B9="","",IF(B9=E3,"",SUM(B9+1)))</f>
        <v>46206</v>
      </c>
      <c r="C10" s="404"/>
      <c r="D10" s="405"/>
      <c r="E10" s="406"/>
      <c r="F10" s="406"/>
      <c r="G10" s="406"/>
      <c r="H10" s="406"/>
      <c r="I10" s="406"/>
      <c r="J10" s="406"/>
      <c r="K10" s="355"/>
      <c r="L10" s="348"/>
      <c r="M10" s="347"/>
      <c r="N10" s="348"/>
      <c r="O10" s="391"/>
      <c r="P10" s="392"/>
      <c r="Q10" s="356"/>
      <c r="R10" s="357"/>
      <c r="S10" s="358"/>
      <c r="T10" s="352"/>
      <c r="U10" s="359">
        <f t="shared" si="0"/>
        <v>46206</v>
      </c>
      <c r="V10" s="352"/>
      <c r="W10" s="288"/>
    </row>
    <row r="11" spans="1:23" x14ac:dyDescent="0.2">
      <c r="A11" s="360">
        <v>4</v>
      </c>
      <c r="B11" s="344">
        <f>IF(B10="","",IF(B10=E3,"",SUM(B10+1)))</f>
        <v>46207</v>
      </c>
      <c r="C11" s="404"/>
      <c r="D11" s="405"/>
      <c r="E11" s="406"/>
      <c r="F11" s="406"/>
      <c r="G11" s="406"/>
      <c r="H11" s="406"/>
      <c r="I11" s="406"/>
      <c r="J11" s="406"/>
      <c r="K11" s="355"/>
      <c r="L11" s="348"/>
      <c r="M11" s="347"/>
      <c r="N11" s="348"/>
      <c r="O11" s="391"/>
      <c r="P11" s="392"/>
      <c r="Q11" s="356"/>
      <c r="R11" s="357"/>
      <c r="S11" s="358"/>
      <c r="T11" s="352"/>
      <c r="U11" s="359">
        <f t="shared" si="0"/>
        <v>46207</v>
      </c>
      <c r="V11" s="352"/>
      <c r="W11" s="288"/>
    </row>
    <row r="12" spans="1:23" x14ac:dyDescent="0.2">
      <c r="A12" s="354">
        <v>5</v>
      </c>
      <c r="B12" s="344">
        <f>IF(B11="","",IF(B11=E3,"",SUM(B11+1)))</f>
        <v>46208</v>
      </c>
      <c r="C12" s="404"/>
      <c r="D12" s="405"/>
      <c r="E12" s="406"/>
      <c r="F12" s="406"/>
      <c r="G12" s="406"/>
      <c r="H12" s="406"/>
      <c r="I12" s="406"/>
      <c r="J12" s="406"/>
      <c r="K12" s="355"/>
      <c r="L12" s="348"/>
      <c r="M12" s="347"/>
      <c r="N12" s="348"/>
      <c r="O12" s="391"/>
      <c r="P12" s="392"/>
      <c r="Q12" s="356"/>
      <c r="R12" s="357"/>
      <c r="S12" s="358"/>
      <c r="T12" s="352"/>
      <c r="U12" s="359">
        <f t="shared" si="0"/>
        <v>46208</v>
      </c>
      <c r="V12" s="352"/>
      <c r="W12" s="288"/>
    </row>
    <row r="13" spans="1:23" x14ac:dyDescent="0.2">
      <c r="A13" s="354">
        <v>6</v>
      </c>
      <c r="B13" s="344">
        <f>IF(B12="","",IF(B12=E3,"",SUM(B12+1)))</f>
        <v>46209</v>
      </c>
      <c r="C13" s="404"/>
      <c r="D13" s="405"/>
      <c r="E13" s="406"/>
      <c r="F13" s="406"/>
      <c r="G13" s="406"/>
      <c r="H13" s="406"/>
      <c r="I13" s="406"/>
      <c r="J13" s="406"/>
      <c r="K13" s="355"/>
      <c r="L13" s="348"/>
      <c r="M13" s="347"/>
      <c r="N13" s="348"/>
      <c r="O13" s="391"/>
      <c r="P13" s="392"/>
      <c r="Q13" s="356"/>
      <c r="R13" s="357"/>
      <c r="S13" s="358"/>
      <c r="T13" s="352"/>
      <c r="U13" s="359">
        <f t="shared" si="0"/>
        <v>46209</v>
      </c>
      <c r="V13" s="352"/>
      <c r="W13" s="288"/>
    </row>
    <row r="14" spans="1:23" x14ac:dyDescent="0.2">
      <c r="A14" s="354">
        <v>7</v>
      </c>
      <c r="B14" s="344">
        <f>IF(B13="","",IF(B13=E3,"",SUM(B13+1)))</f>
        <v>46210</v>
      </c>
      <c r="C14" s="407"/>
      <c r="D14" s="405"/>
      <c r="E14" s="406"/>
      <c r="F14" s="406"/>
      <c r="G14" s="406"/>
      <c r="H14" s="406"/>
      <c r="I14" s="406"/>
      <c r="J14" s="406"/>
      <c r="K14" s="355"/>
      <c r="L14" s="348"/>
      <c r="M14" s="347"/>
      <c r="N14" s="348"/>
      <c r="O14" s="391"/>
      <c r="P14" s="392"/>
      <c r="Q14" s="356"/>
      <c r="R14" s="357"/>
      <c r="S14" s="358"/>
      <c r="T14" s="352"/>
      <c r="U14" s="359">
        <f t="shared" si="0"/>
        <v>46210</v>
      </c>
      <c r="V14" s="352"/>
      <c r="W14" s="288"/>
    </row>
    <row r="15" spans="1:23" x14ac:dyDescent="0.2">
      <c r="A15" s="354">
        <v>8</v>
      </c>
      <c r="B15" s="344">
        <f>IF(B14="","",IF(B14=E3,"",SUM(B14+1)))</f>
        <v>46211</v>
      </c>
      <c r="C15" s="404"/>
      <c r="D15" s="405"/>
      <c r="E15" s="406"/>
      <c r="F15" s="406"/>
      <c r="G15" s="406"/>
      <c r="H15" s="406"/>
      <c r="I15" s="406"/>
      <c r="J15" s="406"/>
      <c r="K15" s="355"/>
      <c r="L15" s="348"/>
      <c r="M15" s="347"/>
      <c r="N15" s="348"/>
      <c r="O15" s="391"/>
      <c r="P15" s="392"/>
      <c r="Q15" s="356"/>
      <c r="R15" s="357"/>
      <c r="S15" s="358"/>
      <c r="T15" s="352"/>
      <c r="U15" s="359">
        <f t="shared" si="0"/>
        <v>46211</v>
      </c>
      <c r="V15" s="352"/>
      <c r="W15" s="290"/>
    </row>
    <row r="16" spans="1:23" x14ac:dyDescent="0.2">
      <c r="A16" s="354">
        <v>9</v>
      </c>
      <c r="B16" s="344">
        <f>IF(B15="","",IF(B15=E3,"",SUM(B15+1)))</f>
        <v>46212</v>
      </c>
      <c r="C16" s="408" t="s">
        <v>297</v>
      </c>
      <c r="D16" s="405"/>
      <c r="E16" s="406"/>
      <c r="F16" s="406"/>
      <c r="G16" s="406"/>
      <c r="H16" s="406"/>
      <c r="I16" s="406"/>
      <c r="J16" s="406"/>
      <c r="K16" s="355"/>
      <c r="L16" s="348"/>
      <c r="M16" s="347"/>
      <c r="N16" s="348"/>
      <c r="O16" s="391"/>
      <c r="P16" s="392"/>
      <c r="Q16" s="356"/>
      <c r="R16" s="357"/>
      <c r="S16" s="358"/>
      <c r="T16" s="352"/>
      <c r="U16" s="359">
        <f t="shared" si="0"/>
        <v>46212</v>
      </c>
      <c r="V16" s="352"/>
      <c r="W16" s="288"/>
    </row>
    <row r="17" spans="1:23" x14ac:dyDescent="0.2">
      <c r="A17" s="354">
        <v>10</v>
      </c>
      <c r="B17" s="344">
        <f>IF(B16="","",IF(B16=E3,"",SUM(B16+1)))</f>
        <v>46213</v>
      </c>
      <c r="C17" s="408" t="s">
        <v>299</v>
      </c>
      <c r="D17" s="405"/>
      <c r="E17" s="406"/>
      <c r="F17" s="406"/>
      <c r="G17" s="406"/>
      <c r="H17" s="406"/>
      <c r="I17" s="406"/>
      <c r="J17" s="406"/>
      <c r="K17" s="355"/>
      <c r="L17" s="348"/>
      <c r="M17" s="347"/>
      <c r="N17" s="348"/>
      <c r="O17" s="391"/>
      <c r="P17" s="392"/>
      <c r="Q17" s="356"/>
      <c r="R17" s="357"/>
      <c r="S17" s="358"/>
      <c r="T17" s="352"/>
      <c r="U17" s="359">
        <f t="shared" si="0"/>
        <v>46213</v>
      </c>
      <c r="V17" s="352"/>
      <c r="W17" s="288"/>
    </row>
    <row r="18" spans="1:23" x14ac:dyDescent="0.2">
      <c r="A18" s="354">
        <v>11</v>
      </c>
      <c r="B18" s="344">
        <f>IF(B17="","",IF(B17=E3,"",SUM(B17+1)))</f>
        <v>46214</v>
      </c>
      <c r="C18" s="408" t="s">
        <v>298</v>
      </c>
      <c r="D18" s="405"/>
      <c r="E18" s="406"/>
      <c r="F18" s="406"/>
      <c r="G18" s="406"/>
      <c r="H18" s="406"/>
      <c r="I18" s="406"/>
      <c r="J18" s="406"/>
      <c r="K18" s="355"/>
      <c r="L18" s="348"/>
      <c r="M18" s="347"/>
      <c r="N18" s="348"/>
      <c r="O18" s="391"/>
      <c r="P18" s="392"/>
      <c r="Q18" s="356"/>
      <c r="R18" s="357"/>
      <c r="S18" s="358"/>
      <c r="T18" s="352"/>
      <c r="U18" s="359">
        <f t="shared" si="0"/>
        <v>46214</v>
      </c>
      <c r="V18" s="352"/>
      <c r="W18" s="288"/>
    </row>
    <row r="19" spans="1:23" x14ac:dyDescent="0.2">
      <c r="A19" s="354">
        <v>12</v>
      </c>
      <c r="B19" s="344">
        <f>IF(B18="","",IF(B18=E3,"",SUM(B18+1)))</f>
        <v>46215</v>
      </c>
      <c r="C19" s="404"/>
      <c r="D19" s="405"/>
      <c r="E19" s="406"/>
      <c r="F19" s="406"/>
      <c r="G19" s="406"/>
      <c r="H19" s="406"/>
      <c r="I19" s="406"/>
      <c r="J19" s="406"/>
      <c r="K19" s="355"/>
      <c r="L19" s="348"/>
      <c r="M19" s="347"/>
      <c r="N19" s="348"/>
      <c r="O19" s="391"/>
      <c r="P19" s="392"/>
      <c r="Q19" s="356"/>
      <c r="R19" s="357"/>
      <c r="S19" s="358"/>
      <c r="T19" s="352"/>
      <c r="U19" s="359">
        <f t="shared" si="0"/>
        <v>46215</v>
      </c>
      <c r="V19" s="352"/>
      <c r="W19" s="288"/>
    </row>
    <row r="20" spans="1:23" x14ac:dyDescent="0.2">
      <c r="A20" s="354">
        <v>13</v>
      </c>
      <c r="B20" s="344">
        <f>IF(B19="","",IF(B19=E3,"",SUM(B19+1)))</f>
        <v>46216</v>
      </c>
      <c r="C20" s="404"/>
      <c r="D20" s="405"/>
      <c r="E20" s="406"/>
      <c r="F20" s="406"/>
      <c r="G20" s="406"/>
      <c r="H20" s="406"/>
      <c r="I20" s="406"/>
      <c r="J20" s="406"/>
      <c r="K20" s="355"/>
      <c r="L20" s="348"/>
      <c r="M20" s="347"/>
      <c r="N20" s="348"/>
      <c r="O20" s="391"/>
      <c r="P20" s="392"/>
      <c r="Q20" s="356"/>
      <c r="R20" s="357"/>
      <c r="S20" s="358"/>
      <c r="T20" s="352"/>
      <c r="U20" s="359">
        <f t="shared" si="0"/>
        <v>46216</v>
      </c>
      <c r="V20" s="352"/>
      <c r="W20" s="288"/>
    </row>
    <row r="21" spans="1:23" x14ac:dyDescent="0.2">
      <c r="A21" s="354">
        <v>14</v>
      </c>
      <c r="B21" s="344">
        <f>IF(B20="","",IF(B20=E3,"",SUM(B20+1)))</f>
        <v>46217</v>
      </c>
      <c r="C21" s="404"/>
      <c r="D21" s="405"/>
      <c r="E21" s="406"/>
      <c r="F21" s="406"/>
      <c r="G21" s="406"/>
      <c r="H21" s="406"/>
      <c r="I21" s="406"/>
      <c r="J21" s="406"/>
      <c r="K21" s="355"/>
      <c r="L21" s="348"/>
      <c r="M21" s="347"/>
      <c r="N21" s="348"/>
      <c r="O21" s="391"/>
      <c r="P21" s="392"/>
      <c r="Q21" s="356"/>
      <c r="R21" s="357"/>
      <c r="S21" s="358"/>
      <c r="T21" s="352"/>
      <c r="U21" s="359">
        <f t="shared" si="0"/>
        <v>46217</v>
      </c>
      <c r="V21" s="352"/>
      <c r="W21" s="288"/>
    </row>
    <row r="22" spans="1:23" x14ac:dyDescent="0.2">
      <c r="A22" s="354">
        <v>15</v>
      </c>
      <c r="B22" s="344">
        <f>IF(B21="","",IF(B21=E3,"",SUM(B21+1)))</f>
        <v>46218</v>
      </c>
      <c r="C22" s="404"/>
      <c r="D22" s="405"/>
      <c r="E22" s="406"/>
      <c r="F22" s="406"/>
      <c r="G22" s="406"/>
      <c r="H22" s="406"/>
      <c r="I22" s="406"/>
      <c r="J22" s="406"/>
      <c r="K22" s="355"/>
      <c r="L22" s="348"/>
      <c r="M22" s="347"/>
      <c r="N22" s="348"/>
      <c r="O22" s="391"/>
      <c r="P22" s="392"/>
      <c r="Q22" s="356"/>
      <c r="R22" s="357"/>
      <c r="S22" s="358"/>
      <c r="T22" s="352"/>
      <c r="U22" s="359">
        <f t="shared" si="0"/>
        <v>46218</v>
      </c>
      <c r="V22" s="352"/>
      <c r="W22" s="288"/>
    </row>
    <row r="23" spans="1:23" x14ac:dyDescent="0.2">
      <c r="A23" s="354">
        <v>16</v>
      </c>
      <c r="B23" s="344">
        <f>IF(B22="","",IF(B22=E3,"",SUM(B22+1)))</f>
        <v>46219</v>
      </c>
      <c r="C23" s="404"/>
      <c r="D23" s="405"/>
      <c r="E23" s="406"/>
      <c r="F23" s="406"/>
      <c r="G23" s="406"/>
      <c r="H23" s="406"/>
      <c r="I23" s="406"/>
      <c r="J23" s="406"/>
      <c r="K23" s="355"/>
      <c r="L23" s="348"/>
      <c r="M23" s="347"/>
      <c r="N23" s="348"/>
      <c r="O23" s="391"/>
      <c r="P23" s="392"/>
      <c r="Q23" s="356"/>
      <c r="R23" s="357"/>
      <c r="S23" s="358"/>
      <c r="T23" s="352"/>
      <c r="U23" s="359">
        <f t="shared" si="0"/>
        <v>46219</v>
      </c>
      <c r="V23" s="352"/>
      <c r="W23" s="288"/>
    </row>
    <row r="24" spans="1:23" x14ac:dyDescent="0.2">
      <c r="A24" s="354">
        <v>17</v>
      </c>
      <c r="B24" s="344">
        <f>IF(B23="","",IF(B23=E3,"",SUM(B23+1)))</f>
        <v>46220</v>
      </c>
      <c r="C24" s="404"/>
      <c r="D24" s="405"/>
      <c r="E24" s="406"/>
      <c r="F24" s="406"/>
      <c r="G24" s="406"/>
      <c r="H24" s="406"/>
      <c r="I24" s="406"/>
      <c r="J24" s="406"/>
      <c r="K24" s="355"/>
      <c r="L24" s="348"/>
      <c r="M24" s="347"/>
      <c r="N24" s="348"/>
      <c r="O24" s="391"/>
      <c r="P24" s="392"/>
      <c r="Q24" s="356"/>
      <c r="R24" s="357"/>
      <c r="S24" s="358"/>
      <c r="T24" s="352"/>
      <c r="U24" s="359">
        <f t="shared" si="0"/>
        <v>46220</v>
      </c>
      <c r="V24" s="352"/>
      <c r="W24" s="288"/>
    </row>
    <row r="25" spans="1:23" x14ac:dyDescent="0.2">
      <c r="A25" s="354">
        <v>18</v>
      </c>
      <c r="B25" s="344">
        <f>IF(B24="","",IF(B24=E3,"",SUM(B24+1)))</f>
        <v>46221</v>
      </c>
      <c r="C25" s="404"/>
      <c r="D25" s="405"/>
      <c r="E25" s="406"/>
      <c r="F25" s="406"/>
      <c r="G25" s="406"/>
      <c r="H25" s="406"/>
      <c r="I25" s="406"/>
      <c r="J25" s="406"/>
      <c r="K25" s="355"/>
      <c r="L25" s="348"/>
      <c r="M25" s="347"/>
      <c r="N25" s="348"/>
      <c r="O25" s="391"/>
      <c r="P25" s="392"/>
      <c r="Q25" s="356"/>
      <c r="R25" s="357"/>
      <c r="S25" s="358"/>
      <c r="T25" s="352"/>
      <c r="U25" s="359">
        <f t="shared" si="0"/>
        <v>46221</v>
      </c>
      <c r="V25" s="352"/>
      <c r="W25" s="288"/>
    </row>
    <row r="26" spans="1:23" x14ac:dyDescent="0.2">
      <c r="A26" s="354">
        <v>19</v>
      </c>
      <c r="B26" s="344">
        <f>IF(B25="","",IF(B25=E3,"",SUM(B25+1)))</f>
        <v>46222</v>
      </c>
      <c r="C26" s="404"/>
      <c r="D26" s="405"/>
      <c r="E26" s="406"/>
      <c r="F26" s="406"/>
      <c r="G26" s="406"/>
      <c r="H26" s="406"/>
      <c r="I26" s="406"/>
      <c r="J26" s="406"/>
      <c r="K26" s="355"/>
      <c r="L26" s="348"/>
      <c r="M26" s="347"/>
      <c r="N26" s="348"/>
      <c r="O26" s="391"/>
      <c r="P26" s="392"/>
      <c r="Q26" s="356"/>
      <c r="R26" s="357"/>
      <c r="S26" s="358"/>
      <c r="T26" s="352"/>
      <c r="U26" s="359">
        <f t="shared" si="0"/>
        <v>46222</v>
      </c>
      <c r="V26" s="352"/>
      <c r="W26" s="288"/>
    </row>
    <row r="27" spans="1:23" x14ac:dyDescent="0.2">
      <c r="A27" s="354">
        <v>20</v>
      </c>
      <c r="B27" s="344">
        <f>IF(B26="","",IF(B26=E3,"",SUM(B26+1)))</f>
        <v>46223</v>
      </c>
      <c r="C27" s="404"/>
      <c r="D27" s="405"/>
      <c r="E27" s="406"/>
      <c r="F27" s="406"/>
      <c r="G27" s="406"/>
      <c r="H27" s="406"/>
      <c r="I27" s="406"/>
      <c r="J27" s="406"/>
      <c r="K27" s="355"/>
      <c r="L27" s="348"/>
      <c r="M27" s="347"/>
      <c r="N27" s="348"/>
      <c r="O27" s="391"/>
      <c r="P27" s="392"/>
      <c r="Q27" s="356"/>
      <c r="R27" s="357"/>
      <c r="S27" s="358"/>
      <c r="T27" s="352"/>
      <c r="U27" s="359">
        <f t="shared" si="0"/>
        <v>46223</v>
      </c>
      <c r="V27" s="352"/>
      <c r="W27" s="288"/>
    </row>
    <row r="28" spans="1:23" x14ac:dyDescent="0.2">
      <c r="A28" s="354">
        <v>21</v>
      </c>
      <c r="B28" s="344">
        <f>IF(B27="","",IF(B27=E3,"",SUM(B27+1)))</f>
        <v>46224</v>
      </c>
      <c r="C28" s="404"/>
      <c r="D28" s="405"/>
      <c r="E28" s="406"/>
      <c r="F28" s="406"/>
      <c r="G28" s="406"/>
      <c r="H28" s="406"/>
      <c r="I28" s="406"/>
      <c r="J28" s="406"/>
      <c r="K28" s="355"/>
      <c r="L28" s="348"/>
      <c r="M28" s="347"/>
      <c r="N28" s="348"/>
      <c r="O28" s="391"/>
      <c r="P28" s="392"/>
      <c r="Q28" s="356"/>
      <c r="R28" s="357"/>
      <c r="S28" s="358"/>
      <c r="T28" s="352"/>
      <c r="U28" s="359">
        <f t="shared" si="0"/>
        <v>46224</v>
      </c>
      <c r="V28" s="352"/>
      <c r="W28" s="288"/>
    </row>
    <row r="29" spans="1:23" x14ac:dyDescent="0.2">
      <c r="A29" s="354">
        <v>22</v>
      </c>
      <c r="B29" s="344">
        <f>IF(B28="","",IF(B28=E3,"",SUM(B28+1)))</f>
        <v>46225</v>
      </c>
      <c r="C29" s="404"/>
      <c r="D29" s="405"/>
      <c r="E29" s="406"/>
      <c r="F29" s="406"/>
      <c r="G29" s="406"/>
      <c r="H29" s="406"/>
      <c r="I29" s="406"/>
      <c r="J29" s="406"/>
      <c r="K29" s="355"/>
      <c r="L29" s="348"/>
      <c r="M29" s="347"/>
      <c r="N29" s="348"/>
      <c r="O29" s="391"/>
      <c r="P29" s="392"/>
      <c r="Q29" s="356"/>
      <c r="R29" s="357"/>
      <c r="S29" s="358"/>
      <c r="T29" s="352"/>
      <c r="U29" s="359">
        <f t="shared" si="0"/>
        <v>46225</v>
      </c>
      <c r="V29" s="352"/>
      <c r="W29" s="288"/>
    </row>
    <row r="30" spans="1:23" x14ac:dyDescent="0.2">
      <c r="A30" s="354">
        <v>23</v>
      </c>
      <c r="B30" s="344">
        <f>IF(B29="","",IF(B29=E3,"",SUM(B29+1)))</f>
        <v>46226</v>
      </c>
      <c r="C30" s="404"/>
      <c r="D30" s="405"/>
      <c r="E30" s="406"/>
      <c r="F30" s="406"/>
      <c r="G30" s="406"/>
      <c r="H30" s="406"/>
      <c r="I30" s="406"/>
      <c r="J30" s="406"/>
      <c r="K30" s="355"/>
      <c r="L30" s="348"/>
      <c r="M30" s="347"/>
      <c r="N30" s="348"/>
      <c r="O30" s="391"/>
      <c r="P30" s="392"/>
      <c r="Q30" s="356"/>
      <c r="R30" s="357"/>
      <c r="S30" s="358"/>
      <c r="T30" s="352"/>
      <c r="U30" s="359">
        <f t="shared" si="0"/>
        <v>46226</v>
      </c>
      <c r="V30" s="352"/>
      <c r="W30" s="288"/>
    </row>
    <row r="31" spans="1:23" x14ac:dyDescent="0.2">
      <c r="A31" s="354">
        <v>24</v>
      </c>
      <c r="B31" s="344">
        <f>IF(B30="","",IF(B30=E3,"",SUM(B30+1)))</f>
        <v>46227</v>
      </c>
      <c r="C31" s="404"/>
      <c r="D31" s="405"/>
      <c r="E31" s="406"/>
      <c r="F31" s="406"/>
      <c r="G31" s="406"/>
      <c r="H31" s="406"/>
      <c r="I31" s="406"/>
      <c r="J31" s="406"/>
      <c r="K31" s="355"/>
      <c r="L31" s="348"/>
      <c r="M31" s="347"/>
      <c r="N31" s="348"/>
      <c r="O31" s="391"/>
      <c r="P31" s="392"/>
      <c r="Q31" s="356"/>
      <c r="R31" s="357"/>
      <c r="S31" s="358"/>
      <c r="T31" s="352"/>
      <c r="U31" s="359">
        <f t="shared" si="0"/>
        <v>46227</v>
      </c>
      <c r="V31" s="352"/>
      <c r="W31" s="288"/>
    </row>
    <row r="32" spans="1:23" x14ac:dyDescent="0.2">
      <c r="A32" s="354">
        <v>25</v>
      </c>
      <c r="B32" s="344">
        <f>IF(B31="","",IF(B31=E3,"",SUM(B31+1)))</f>
        <v>46228</v>
      </c>
      <c r="C32" s="404"/>
      <c r="D32" s="405"/>
      <c r="E32" s="406"/>
      <c r="F32" s="406"/>
      <c r="G32" s="406"/>
      <c r="H32" s="406"/>
      <c r="I32" s="406"/>
      <c r="J32" s="406"/>
      <c r="K32" s="355"/>
      <c r="L32" s="348"/>
      <c r="M32" s="347"/>
      <c r="N32" s="348"/>
      <c r="O32" s="391"/>
      <c r="P32" s="392"/>
      <c r="Q32" s="356"/>
      <c r="R32" s="357"/>
      <c r="S32" s="358"/>
      <c r="T32" s="352"/>
      <c r="U32" s="359">
        <f t="shared" si="0"/>
        <v>46228</v>
      </c>
      <c r="V32" s="352"/>
      <c r="W32" s="288"/>
    </row>
    <row r="33" spans="1:23" x14ac:dyDescent="0.2">
      <c r="A33" s="354">
        <v>26</v>
      </c>
      <c r="B33" s="344">
        <f>IF(B32="","",IF(B32=E3,"",SUM(B32+1)))</f>
        <v>46229</v>
      </c>
      <c r="C33" s="404"/>
      <c r="D33" s="405"/>
      <c r="E33" s="406"/>
      <c r="F33" s="406"/>
      <c r="G33" s="406"/>
      <c r="H33" s="406"/>
      <c r="I33" s="406"/>
      <c r="J33" s="406"/>
      <c r="K33" s="355"/>
      <c r="L33" s="348"/>
      <c r="M33" s="347"/>
      <c r="N33" s="348"/>
      <c r="O33" s="391"/>
      <c r="P33" s="392"/>
      <c r="Q33" s="356"/>
      <c r="R33" s="357"/>
      <c r="S33" s="358"/>
      <c r="T33" s="352"/>
      <c r="U33" s="359">
        <f t="shared" si="0"/>
        <v>46229</v>
      </c>
      <c r="V33" s="352"/>
      <c r="W33" s="288"/>
    </row>
    <row r="34" spans="1:23" x14ac:dyDescent="0.2">
      <c r="A34" s="354">
        <v>27</v>
      </c>
      <c r="B34" s="344">
        <f>IF(B33="","",IF(B33=E3,"",SUM(B33+1)))</f>
        <v>46230</v>
      </c>
      <c r="C34" s="404"/>
      <c r="D34" s="405"/>
      <c r="E34" s="406"/>
      <c r="F34" s="406"/>
      <c r="G34" s="406"/>
      <c r="H34" s="406"/>
      <c r="I34" s="406"/>
      <c r="J34" s="406"/>
      <c r="K34" s="355"/>
      <c r="L34" s="348"/>
      <c r="M34" s="347"/>
      <c r="N34" s="348"/>
      <c r="O34" s="391"/>
      <c r="P34" s="392"/>
      <c r="Q34" s="356"/>
      <c r="R34" s="357"/>
      <c r="S34" s="358"/>
      <c r="T34" s="352"/>
      <c r="U34" s="359">
        <f t="shared" si="0"/>
        <v>46230</v>
      </c>
      <c r="V34" s="352"/>
      <c r="W34" s="288"/>
    </row>
    <row r="35" spans="1:23" x14ac:dyDescent="0.2">
      <c r="A35" s="354">
        <v>28</v>
      </c>
      <c r="B35" s="344">
        <f>IF(B34="","",IF(B34=E3,"",SUM(B34+1)))</f>
        <v>46231</v>
      </c>
      <c r="C35" s="404"/>
      <c r="D35" s="405"/>
      <c r="E35" s="406"/>
      <c r="F35" s="406"/>
      <c r="G35" s="406"/>
      <c r="H35" s="406"/>
      <c r="I35" s="406"/>
      <c r="J35" s="406"/>
      <c r="K35" s="355"/>
      <c r="L35" s="348"/>
      <c r="M35" s="347"/>
      <c r="N35" s="348"/>
      <c r="O35" s="391"/>
      <c r="P35" s="392"/>
      <c r="Q35" s="356"/>
      <c r="R35" s="357"/>
      <c r="S35" s="358"/>
      <c r="T35" s="352"/>
      <c r="U35" s="359">
        <f t="shared" si="0"/>
        <v>46231</v>
      </c>
      <c r="V35" s="352"/>
      <c r="W35" s="288"/>
    </row>
    <row r="36" spans="1:23" x14ac:dyDescent="0.2">
      <c r="A36" s="354">
        <v>29</v>
      </c>
      <c r="B36" s="344">
        <f>IF(B35="","",IF(B35=E3,"",SUM(B35+1)))</f>
        <v>46232</v>
      </c>
      <c r="C36" s="404"/>
      <c r="D36" s="405"/>
      <c r="E36" s="406"/>
      <c r="F36" s="406"/>
      <c r="G36" s="406"/>
      <c r="H36" s="406"/>
      <c r="I36" s="406"/>
      <c r="J36" s="406"/>
      <c r="K36" s="355"/>
      <c r="L36" s="348"/>
      <c r="M36" s="347"/>
      <c r="N36" s="348"/>
      <c r="O36" s="391"/>
      <c r="P36" s="392"/>
      <c r="Q36" s="356"/>
      <c r="R36" s="357"/>
      <c r="S36" s="358"/>
      <c r="T36" s="352"/>
      <c r="U36" s="359">
        <f t="shared" si="0"/>
        <v>46232</v>
      </c>
      <c r="V36" s="352"/>
      <c r="W36" s="288"/>
    </row>
    <row r="37" spans="1:23" x14ac:dyDescent="0.2">
      <c r="A37" s="354">
        <v>30</v>
      </c>
      <c r="B37" s="344">
        <f>IF(B36="","",IF(B36=E3,"",SUM(B36+1)))</f>
        <v>46233</v>
      </c>
      <c r="C37" s="404"/>
      <c r="D37" s="405"/>
      <c r="E37" s="406"/>
      <c r="F37" s="406"/>
      <c r="G37" s="406"/>
      <c r="H37" s="406"/>
      <c r="I37" s="406"/>
      <c r="J37" s="406"/>
      <c r="K37" s="355"/>
      <c r="L37" s="348"/>
      <c r="M37" s="347"/>
      <c r="N37" s="348"/>
      <c r="O37" s="391"/>
      <c r="P37" s="392"/>
      <c r="Q37" s="356"/>
      <c r="R37" s="357"/>
      <c r="S37" s="358"/>
      <c r="T37" s="352"/>
      <c r="U37" s="359">
        <f t="shared" si="0"/>
        <v>46233</v>
      </c>
      <c r="V37" s="352"/>
      <c r="W37" s="288"/>
    </row>
    <row r="38" spans="1:23" x14ac:dyDescent="0.2">
      <c r="A38" s="354">
        <v>31</v>
      </c>
      <c r="B38" s="344">
        <f>IF(B37="","",IF(B37=E3,"",SUM(B37+1)))</f>
        <v>46234</v>
      </c>
      <c r="C38" s="404"/>
      <c r="D38" s="405"/>
      <c r="E38" s="406"/>
      <c r="F38" s="406"/>
      <c r="G38" s="406"/>
      <c r="H38" s="406"/>
      <c r="I38" s="406"/>
      <c r="J38" s="406"/>
      <c r="K38" s="355"/>
      <c r="L38" s="348"/>
      <c r="M38" s="347"/>
      <c r="N38" s="348"/>
      <c r="O38" s="391"/>
      <c r="P38" s="392"/>
      <c r="Q38" s="356"/>
      <c r="R38" s="357"/>
      <c r="S38" s="358"/>
      <c r="T38" s="352"/>
      <c r="U38" s="359">
        <f t="shared" si="0"/>
        <v>46234</v>
      </c>
      <c r="V38" s="352"/>
      <c r="W38" s="288"/>
    </row>
    <row r="39" spans="1:23" x14ac:dyDescent="0.2">
      <c r="A39" s="354">
        <v>32</v>
      </c>
      <c r="B39" s="344" t="str">
        <f>IF(B38="","",IF(B38=E3,"",SUM(B38+1)))</f>
        <v/>
      </c>
      <c r="C39" s="404"/>
      <c r="D39" s="405"/>
      <c r="E39" s="406"/>
      <c r="F39" s="406"/>
      <c r="G39" s="406"/>
      <c r="H39" s="406"/>
      <c r="I39" s="406"/>
      <c r="J39" s="406"/>
      <c r="K39" s="355"/>
      <c r="L39" s="348"/>
      <c r="M39" s="347"/>
      <c r="N39" s="348"/>
      <c r="O39" s="391"/>
      <c r="P39" s="392"/>
      <c r="Q39" s="356"/>
      <c r="R39" s="357"/>
      <c r="S39" s="358"/>
      <c r="T39" s="352"/>
      <c r="U39" s="359" t="str">
        <f t="shared" si="0"/>
        <v/>
      </c>
      <c r="V39" s="352"/>
      <c r="W39" s="288"/>
    </row>
    <row r="40" spans="1:23" x14ac:dyDescent="0.2">
      <c r="A40" s="354">
        <v>33</v>
      </c>
      <c r="B40" s="344" t="str">
        <f>IF(B39="","",IF(B39=E3,"",SUM(B39+1)))</f>
        <v/>
      </c>
      <c r="C40" s="404"/>
      <c r="D40" s="405"/>
      <c r="E40" s="406"/>
      <c r="F40" s="406"/>
      <c r="G40" s="406"/>
      <c r="H40" s="406"/>
      <c r="I40" s="406"/>
      <c r="J40" s="406"/>
      <c r="K40" s="355"/>
      <c r="L40" s="348"/>
      <c r="M40" s="347"/>
      <c r="N40" s="348"/>
      <c r="O40" s="391"/>
      <c r="P40" s="392"/>
      <c r="Q40" s="356"/>
      <c r="R40" s="357"/>
      <c r="S40" s="358"/>
      <c r="T40" s="352"/>
      <c r="U40" s="359" t="str">
        <f t="shared" si="0"/>
        <v/>
      </c>
      <c r="V40" s="352"/>
      <c r="W40" s="288"/>
    </row>
    <row r="41" spans="1:23" x14ac:dyDescent="0.2">
      <c r="A41" s="354">
        <v>34</v>
      </c>
      <c r="B41" s="344" t="str">
        <f>IF(B40="","",IF(B40=E3,"",SUM(B40+1)))</f>
        <v/>
      </c>
      <c r="C41" s="404"/>
      <c r="D41" s="405"/>
      <c r="E41" s="406"/>
      <c r="F41" s="406"/>
      <c r="G41" s="406"/>
      <c r="H41" s="406"/>
      <c r="I41" s="406"/>
      <c r="J41" s="406"/>
      <c r="K41" s="355"/>
      <c r="L41" s="348"/>
      <c r="M41" s="347"/>
      <c r="N41" s="348"/>
      <c r="O41" s="391"/>
      <c r="P41" s="392"/>
      <c r="Q41" s="356"/>
      <c r="R41" s="357"/>
      <c r="S41" s="358"/>
      <c r="T41" s="352"/>
      <c r="U41" s="359" t="str">
        <f t="shared" si="0"/>
        <v/>
      </c>
      <c r="V41" s="352"/>
      <c r="W41" s="288"/>
    </row>
    <row r="42" spans="1:23" x14ac:dyDescent="0.2">
      <c r="A42" s="354">
        <v>35</v>
      </c>
      <c r="B42" s="344" t="str">
        <f>IF(B41="","",IF(B41=E3,"",SUM(B41+1)))</f>
        <v/>
      </c>
      <c r="C42" s="404"/>
      <c r="D42" s="405"/>
      <c r="E42" s="406"/>
      <c r="F42" s="406"/>
      <c r="G42" s="406"/>
      <c r="H42" s="406"/>
      <c r="I42" s="406"/>
      <c r="J42" s="406"/>
      <c r="K42" s="355"/>
      <c r="L42" s="348"/>
      <c r="M42" s="347"/>
      <c r="N42" s="348"/>
      <c r="O42" s="391"/>
      <c r="P42" s="392"/>
      <c r="Q42" s="356"/>
      <c r="R42" s="357"/>
      <c r="S42" s="358"/>
      <c r="T42" s="352"/>
      <c r="U42" s="359" t="str">
        <f t="shared" si="0"/>
        <v/>
      </c>
      <c r="V42" s="352"/>
      <c r="W42" s="288"/>
    </row>
    <row r="43" spans="1:23" ht="13.5" thickBot="1" x14ac:dyDescent="0.25">
      <c r="A43" s="332"/>
      <c r="B43" s="361"/>
      <c r="C43" s="362"/>
      <c r="D43" s="347"/>
      <c r="E43" s="363"/>
      <c r="F43" s="347"/>
      <c r="G43" s="347"/>
      <c r="H43" s="347"/>
      <c r="I43" s="347"/>
      <c r="J43" s="347"/>
      <c r="K43" s="364" t="s">
        <v>181</v>
      </c>
      <c r="L43" s="365">
        <f>SUM(L8:L42)</f>
        <v>0</v>
      </c>
      <c r="M43" s="11"/>
      <c r="N43" s="365">
        <f>IF(AND(COUNTA(N8:N42)="",J4=0),"",SUM(N$8:N42,J$4/24))</f>
        <v>0</v>
      </c>
      <c r="O43" s="393"/>
      <c r="P43" s="393"/>
      <c r="Q43" s="366" t="str">
        <f>IF(N43=0,"",IF(N43&lt;0,"= Minus","= Plus"))</f>
        <v/>
      </c>
      <c r="R43" s="367">
        <f>IF(N43="","",MOD(ABS(N43),60)+$N$56)</f>
        <v>0</v>
      </c>
      <c r="S43" s="368" t="str">
        <f>IF(N43="","","h")</f>
        <v>h</v>
      </c>
      <c r="T43" s="11"/>
      <c r="U43" s="369"/>
      <c r="V43" s="11"/>
      <c r="W43" s="291"/>
    </row>
    <row r="44" spans="1:23" ht="13.5" thickTop="1" x14ac:dyDescent="0.2">
      <c r="A44" s="370"/>
      <c r="B44" s="263"/>
      <c r="C44" s="371"/>
      <c r="D44" s="263"/>
      <c r="E44" s="263"/>
      <c r="F44" s="263"/>
      <c r="G44" s="263"/>
      <c r="H44" s="263"/>
      <c r="I44" s="263"/>
      <c r="J44" s="263"/>
      <c r="K44" s="263"/>
      <c r="L44" s="375"/>
      <c r="M44" s="263"/>
      <c r="N44" s="263"/>
      <c r="O44" s="263"/>
      <c r="P44" s="263"/>
      <c r="Q44" s="372" t="s">
        <v>180</v>
      </c>
      <c r="R44" s="373">
        <f>ROUND(N43*24,2)</f>
        <v>0</v>
      </c>
      <c r="S44" s="263"/>
      <c r="T44" s="263"/>
      <c r="U44" s="374"/>
      <c r="V44" s="263"/>
      <c r="W44" s="263"/>
    </row>
    <row r="45" spans="1:23" ht="18.75" x14ac:dyDescent="0.3">
      <c r="A45" s="50" t="str">
        <f>CONCATENATE(A!$E$5,", ",A!$E$6)</f>
        <v xml:space="preserve">, </v>
      </c>
      <c r="B45" s="45"/>
      <c r="C45" s="292"/>
      <c r="D45" s="45"/>
      <c r="E45" s="45"/>
      <c r="F45" s="52"/>
      <c r="G45" s="56"/>
      <c r="H45" s="52"/>
      <c r="I45" s="52"/>
      <c r="J45" s="52"/>
      <c r="K45" s="56" t="s">
        <v>179</v>
      </c>
      <c r="L45" s="52">
        <f>Jun!U48</f>
        <v>0</v>
      </c>
      <c r="M45" s="299"/>
      <c r="N45" s="45"/>
      <c r="O45" s="45"/>
      <c r="P45" s="45"/>
      <c r="Q45" s="56"/>
      <c r="R45" s="45"/>
      <c r="S45" s="45"/>
      <c r="T45" s="45"/>
      <c r="U45" s="295"/>
      <c r="V45" s="45"/>
      <c r="W45" s="45"/>
    </row>
    <row r="46" spans="1:23" x14ac:dyDescent="0.2">
      <c r="A46" s="45"/>
      <c r="B46" s="296"/>
      <c r="C46" s="292"/>
      <c r="D46" s="45"/>
      <c r="E46" s="45"/>
      <c r="F46" s="52"/>
      <c r="G46" s="56"/>
      <c r="H46" s="52"/>
      <c r="I46" s="52"/>
      <c r="J46" s="45"/>
      <c r="K46" s="56" t="s">
        <v>178</v>
      </c>
      <c r="L46" s="52">
        <f>Jun!U47</f>
        <v>0</v>
      </c>
      <c r="M46" s="299"/>
      <c r="N46" s="45"/>
      <c r="O46" s="45"/>
      <c r="P46" s="45"/>
      <c r="Q46" s="56"/>
      <c r="R46" s="45"/>
      <c r="S46" s="45"/>
      <c r="T46" s="45"/>
      <c r="U46" s="295"/>
      <c r="V46" s="45"/>
      <c r="W46" s="45"/>
    </row>
    <row r="47" spans="1:23" x14ac:dyDescent="0.2">
      <c r="A47" s="45"/>
      <c r="B47" s="296"/>
      <c r="C47" s="292"/>
      <c r="D47" s="45"/>
      <c r="E47" s="45"/>
      <c r="F47" s="52"/>
      <c r="G47" s="56"/>
      <c r="H47" s="52"/>
      <c r="I47" s="52"/>
      <c r="J47" s="45"/>
      <c r="K47" s="56" t="s">
        <v>177</v>
      </c>
      <c r="L47" s="310"/>
      <c r="M47" s="294"/>
      <c r="N47" s="45"/>
      <c r="O47" s="45"/>
      <c r="P47" s="45"/>
      <c r="Q47" s="56"/>
      <c r="R47" s="45"/>
      <c r="S47" s="45"/>
      <c r="T47" s="56" t="s">
        <v>176</v>
      </c>
      <c r="U47" s="297">
        <f>IF((L48-L45)&lt;0,0,L48-L45)</f>
        <v>0</v>
      </c>
      <c r="V47" s="45"/>
      <c r="W47" s="45"/>
    </row>
    <row r="48" spans="1:23" ht="15" x14ac:dyDescent="0.35">
      <c r="A48" s="45"/>
      <c r="B48" s="296"/>
      <c r="C48" s="292"/>
      <c r="D48" s="45"/>
      <c r="E48" s="45"/>
      <c r="F48" s="45"/>
      <c r="G48" s="56"/>
      <c r="H48" s="45"/>
      <c r="I48" s="45"/>
      <c r="J48" s="45"/>
      <c r="K48" s="56" t="s">
        <v>175</v>
      </c>
      <c r="L48" s="298">
        <f>L45+L46-L47</f>
        <v>0</v>
      </c>
      <c r="M48" s="299"/>
      <c r="N48" s="45"/>
      <c r="O48" s="45"/>
      <c r="P48" s="45"/>
      <c r="Q48" s="56"/>
      <c r="R48" s="45"/>
      <c r="S48" s="45"/>
      <c r="T48" s="56" t="s">
        <v>174</v>
      </c>
      <c r="U48" s="297">
        <f>IF((L48-L45)&lt;0,L48,L48-U47)</f>
        <v>0</v>
      </c>
      <c r="V48" s="45"/>
      <c r="W48" s="45"/>
    </row>
    <row r="49" spans="1:23" x14ac:dyDescent="0.2">
      <c r="A49" s="45"/>
      <c r="B49" s="296"/>
      <c r="C49" s="292"/>
      <c r="D49" s="45"/>
      <c r="E49" s="45"/>
      <c r="F49" s="45"/>
      <c r="G49" s="56"/>
      <c r="H49" s="45"/>
      <c r="I49" s="45"/>
      <c r="J49" s="45"/>
      <c r="K49" s="45"/>
      <c r="L49" s="45"/>
      <c r="M49" s="299"/>
      <c r="N49" s="45"/>
      <c r="O49" s="45"/>
      <c r="P49" s="45"/>
      <c r="Q49" s="56"/>
      <c r="R49" s="45"/>
      <c r="S49" s="45"/>
      <c r="T49" s="45"/>
      <c r="U49" s="295"/>
      <c r="V49" s="45"/>
      <c r="W49" s="45"/>
    </row>
  </sheetData>
  <sheetProtection algorithmName="SHA-512" hashValue="iNryb74Hk3PqbYVAPm3eWnMOKOejL+zV/9Q+ElWdVLHE1qu4oLxqTcg2fhDnTkvbmD6Jiir0BXweVm4HZpqYZg==" saltValue="swgFyMTNlRlFUcLEt2I43g==" spinCount="100000" sheet="1" objects="1" scenarios="1"/>
  <conditionalFormatting sqref="B8:B42 K8:K42 U8:U42">
    <cfRule type="expression" dxfId="11" priority="1" stopIfTrue="1">
      <formula>WEEKDAY($B8)=7</formula>
    </cfRule>
    <cfRule type="expression" dxfId="10" priority="2" stopIfTrue="1">
      <formula>WEEKDAY($B8)=1</formula>
    </cfRule>
  </conditionalFormatting>
  <hyperlinks>
    <hyperlink ref="B1" location="Zentrale!A1" display="Zentrale!A1" xr:uid="{A046E1C2-8980-4436-B113-6BDD362E8FD3}"/>
    <hyperlink ref="L1" location="Umrechnung!A1" display="Umrechnung!A1" xr:uid="{81736CC6-55DC-4D0F-BE8D-1E79B4A277FB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72" orientation="landscape" horizontalDpi="4294967292" verticalDpi="300" r:id="rId1"/>
  <headerFooter alignWithMargins="0">
    <oddHeader>&amp;C&amp;14&amp;D</oddHeader>
    <oddFooter>&amp;R&amp;14&amp;F   © Auvista Verlag München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EA71C-4FF4-4FEF-BC57-0360D3C7A692}">
  <dimension ref="A1:W49"/>
  <sheetViews>
    <sheetView showRowColHeaders="0" zoomScaleNormal="100" workbookViewId="0">
      <pane ySplit="6045" topLeftCell="A43"/>
      <selection activeCell="C9" sqref="C9"/>
      <selection pane="bottomLeft" activeCell="C9" sqref="C9"/>
    </sheetView>
  </sheetViews>
  <sheetFormatPr baseColWidth="10" defaultRowHeight="12.75" x14ac:dyDescent="0.2"/>
  <cols>
    <col min="1" max="1" width="4.28515625" style="309" customWidth="1"/>
    <col min="2" max="2" width="10.140625" style="311" customWidth="1"/>
    <col min="3" max="3" width="30.7109375" style="312" customWidth="1"/>
    <col min="4" max="4" width="1.5703125" style="309" customWidth="1"/>
    <col min="5" max="6" width="8.42578125" style="309" customWidth="1"/>
    <col min="7" max="9" width="8.42578125" style="309" hidden="1" customWidth="1"/>
    <col min="10" max="10" width="8.42578125" style="309" customWidth="1"/>
    <col min="11" max="11" width="1.5703125" style="309" customWidth="1"/>
    <col min="12" max="12" width="8.42578125" style="309" customWidth="1"/>
    <col min="13" max="13" width="1.5703125" style="309" customWidth="1"/>
    <col min="14" max="14" width="8.42578125" style="309" customWidth="1"/>
    <col min="15" max="16" width="1.5703125" style="309" customWidth="1"/>
    <col min="17" max="17" width="7.42578125" style="313" customWidth="1"/>
    <col min="18" max="18" width="8.42578125" style="309" customWidth="1"/>
    <col min="19" max="19" width="2.140625" style="309" customWidth="1"/>
    <col min="20" max="20" width="1.5703125" style="309" customWidth="1"/>
    <col min="21" max="21" width="11" style="314" customWidth="1"/>
    <col min="22" max="23" width="1.5703125" style="309" customWidth="1"/>
    <col min="24" max="16384" width="11.42578125" style="309"/>
  </cols>
  <sheetData>
    <row r="1" spans="1:23" ht="18" x14ac:dyDescent="0.25">
      <c r="A1" s="1" t="s">
        <v>194</v>
      </c>
      <c r="B1" s="33" t="s">
        <v>54</v>
      </c>
      <c r="C1" s="315" t="s">
        <v>193</v>
      </c>
      <c r="D1" s="254"/>
      <c r="E1" s="316"/>
      <c r="F1" s="315"/>
      <c r="G1" s="254"/>
      <c r="H1" s="315"/>
      <c r="I1" s="315"/>
      <c r="J1" s="317" t="s">
        <v>192</v>
      </c>
      <c r="K1" s="254"/>
      <c r="L1" s="382" t="s">
        <v>276</v>
      </c>
      <c r="M1" s="254"/>
      <c r="N1" s="254"/>
      <c r="O1" s="318"/>
      <c r="P1" s="318"/>
      <c r="Q1" s="254" t="str">
        <f>IF(A!E6="","",A!E6)</f>
        <v/>
      </c>
      <c r="R1" s="319"/>
      <c r="S1" s="320"/>
      <c r="T1" s="254"/>
      <c r="U1" s="321"/>
      <c r="V1" s="254"/>
      <c r="W1" s="254"/>
    </row>
    <row r="2" spans="1:23" x14ac:dyDescent="0.2">
      <c r="A2" s="402" t="s">
        <v>274</v>
      </c>
      <c r="B2" s="381"/>
      <c r="C2" s="322" t="s">
        <v>191</v>
      </c>
      <c r="D2" s="260"/>
      <c r="E2" s="403">
        <v>46235</v>
      </c>
      <c r="F2" s="260"/>
      <c r="G2" s="11"/>
      <c r="H2" s="260"/>
      <c r="I2" s="260"/>
      <c r="J2" s="383">
        <f>Jul!J2</f>
        <v>0</v>
      </c>
      <c r="K2" s="323" t="s">
        <v>190</v>
      </c>
      <c r="L2" s="11"/>
      <c r="M2" s="11"/>
      <c r="N2" s="11"/>
      <c r="O2" s="324"/>
      <c r="P2" s="324"/>
      <c r="Q2" s="260"/>
      <c r="R2" s="11"/>
      <c r="S2" s="260"/>
      <c r="T2" s="11"/>
      <c r="U2" s="325"/>
      <c r="V2" s="11"/>
      <c r="W2" s="11"/>
    </row>
    <row r="3" spans="1:23" x14ac:dyDescent="0.2">
      <c r="A3" s="326"/>
      <c r="B3" s="327"/>
      <c r="C3" s="322" t="s">
        <v>189</v>
      </c>
      <c r="D3" s="11"/>
      <c r="E3" s="403">
        <v>46265</v>
      </c>
      <c r="F3" s="260"/>
      <c r="G3" s="11"/>
      <c r="H3" s="260"/>
      <c r="I3" s="260"/>
      <c r="J3" s="328" t="s">
        <v>188</v>
      </c>
      <c r="K3" s="11"/>
      <c r="L3" s="11"/>
      <c r="M3" s="11"/>
      <c r="N3" s="11"/>
      <c r="O3" s="11"/>
      <c r="P3" s="329"/>
      <c r="Q3" s="260"/>
      <c r="R3" s="330"/>
      <c r="S3" s="331"/>
      <c r="T3" s="11"/>
      <c r="U3" s="325"/>
      <c r="V3" s="11"/>
      <c r="W3" s="11"/>
    </row>
    <row r="4" spans="1:23" x14ac:dyDescent="0.2">
      <c r="A4" s="332"/>
      <c r="B4" s="327"/>
      <c r="C4" s="259"/>
      <c r="D4" s="11"/>
      <c r="E4" s="333">
        <f ca="1">IF(E2="",TODAY(),E2)</f>
        <v>46235</v>
      </c>
      <c r="F4" s="260"/>
      <c r="G4" s="11"/>
      <c r="H4" s="260"/>
      <c r="I4" s="260"/>
      <c r="J4" s="384">
        <f>Jul!R44</f>
        <v>0</v>
      </c>
      <c r="K4" s="323" t="s">
        <v>187</v>
      </c>
      <c r="L4" s="11"/>
      <c r="M4" s="11"/>
      <c r="N4" s="11"/>
      <c r="O4" s="11"/>
      <c r="P4" s="324"/>
      <c r="Q4" s="334"/>
      <c r="R4" s="260"/>
      <c r="S4" s="11"/>
      <c r="T4" s="11"/>
      <c r="U4" s="325"/>
      <c r="V4" s="11"/>
      <c r="W4" s="11"/>
    </row>
    <row r="5" spans="1:23" x14ac:dyDescent="0.2">
      <c r="A5" s="332"/>
      <c r="B5" s="327"/>
      <c r="C5" s="259"/>
      <c r="D5" s="11"/>
      <c r="E5" s="11"/>
      <c r="F5" s="11"/>
      <c r="G5" s="11"/>
      <c r="H5" s="11"/>
      <c r="I5" s="11"/>
      <c r="J5" s="11"/>
      <c r="K5" s="11"/>
      <c r="L5" s="260"/>
      <c r="M5" s="11"/>
      <c r="N5" s="324"/>
      <c r="O5" s="11"/>
      <c r="P5" s="324"/>
      <c r="Q5" s="260"/>
      <c r="R5" s="260"/>
      <c r="S5" s="11"/>
      <c r="T5" s="11"/>
      <c r="U5" s="325"/>
      <c r="V5" s="11"/>
      <c r="W5" s="269"/>
    </row>
    <row r="6" spans="1:23" ht="23.25" thickBot="1" x14ac:dyDescent="0.25">
      <c r="A6" s="335"/>
      <c r="B6" s="336" t="s">
        <v>110</v>
      </c>
      <c r="C6" s="337" t="s">
        <v>19</v>
      </c>
      <c r="D6" s="269"/>
      <c r="E6" s="261"/>
      <c r="F6" s="261"/>
      <c r="G6" s="261"/>
      <c r="H6" s="261"/>
      <c r="I6" s="261"/>
      <c r="J6" s="328"/>
      <c r="K6" s="11"/>
      <c r="L6" s="338" t="s">
        <v>186</v>
      </c>
      <c r="M6" s="11"/>
      <c r="N6" s="338" t="s">
        <v>185</v>
      </c>
      <c r="O6" s="11"/>
      <c r="P6" s="338"/>
      <c r="Q6" s="339" t="s">
        <v>74</v>
      </c>
      <c r="R6" s="340"/>
      <c r="S6" s="340"/>
      <c r="T6" s="337"/>
      <c r="U6" s="341"/>
      <c r="V6" s="337"/>
      <c r="W6" s="269"/>
    </row>
    <row r="7" spans="1:23" ht="15.75" thickBot="1" x14ac:dyDescent="0.3">
      <c r="A7" s="332"/>
      <c r="B7" s="270" t="s">
        <v>121</v>
      </c>
      <c r="C7" s="271" t="s">
        <v>19</v>
      </c>
      <c r="D7" s="272"/>
      <c r="E7" s="273">
        <v>1</v>
      </c>
      <c r="F7" s="274">
        <v>2</v>
      </c>
      <c r="G7" s="274">
        <v>3</v>
      </c>
      <c r="H7" s="274">
        <v>4</v>
      </c>
      <c r="I7" s="274">
        <v>5</v>
      </c>
      <c r="J7" s="274">
        <v>6</v>
      </c>
      <c r="K7" s="342"/>
      <c r="L7" s="275"/>
      <c r="M7" s="276"/>
      <c r="N7" s="277"/>
      <c r="O7" s="278"/>
      <c r="P7" s="279"/>
      <c r="Q7" s="280"/>
      <c r="R7" s="281"/>
      <c r="S7" s="282"/>
      <c r="T7" s="281"/>
      <c r="U7" s="283">
        <f ca="1">E4</f>
        <v>46235</v>
      </c>
      <c r="V7" s="281"/>
      <c r="W7" s="284"/>
    </row>
    <row r="8" spans="1:23" x14ac:dyDescent="0.2">
      <c r="A8" s="343" t="s">
        <v>184</v>
      </c>
      <c r="B8" s="344">
        <f>IF(E2="","",E2)</f>
        <v>46235</v>
      </c>
      <c r="C8" s="404" t="s">
        <v>204</v>
      </c>
      <c r="D8" s="405"/>
      <c r="E8" s="406"/>
      <c r="F8" s="406"/>
      <c r="G8" s="406"/>
      <c r="H8" s="406"/>
      <c r="I8" s="406"/>
      <c r="J8" s="406"/>
      <c r="K8" s="345"/>
      <c r="L8" s="346"/>
      <c r="M8" s="347"/>
      <c r="N8" s="348"/>
      <c r="O8" s="391"/>
      <c r="P8" s="392"/>
      <c r="Q8" s="349"/>
      <c r="R8" s="350"/>
      <c r="S8" s="351"/>
      <c r="T8" s="352"/>
      <c r="U8" s="353">
        <f t="shared" ref="U8:U42" si="0">B8</f>
        <v>46235</v>
      </c>
      <c r="V8" s="352"/>
      <c r="W8" s="288"/>
    </row>
    <row r="9" spans="1:23" x14ac:dyDescent="0.2">
      <c r="A9" s="354">
        <v>2</v>
      </c>
      <c r="B9" s="344">
        <f>IF(B8="","",SUM(B8+1))</f>
        <v>46236</v>
      </c>
      <c r="C9" s="404"/>
      <c r="D9" s="405"/>
      <c r="E9" s="406"/>
      <c r="F9" s="406"/>
      <c r="G9" s="406"/>
      <c r="H9" s="406"/>
      <c r="I9" s="406"/>
      <c r="J9" s="406"/>
      <c r="K9" s="355"/>
      <c r="L9" s="348"/>
      <c r="M9" s="347"/>
      <c r="N9" s="348"/>
      <c r="O9" s="391"/>
      <c r="P9" s="392"/>
      <c r="Q9" s="356"/>
      <c r="R9" s="357"/>
      <c r="S9" s="358"/>
      <c r="T9" s="352"/>
      <c r="U9" s="359">
        <f t="shared" si="0"/>
        <v>46236</v>
      </c>
      <c r="V9" s="352"/>
      <c r="W9" s="288"/>
    </row>
    <row r="10" spans="1:23" ht="12.75" customHeight="1" x14ac:dyDescent="0.2">
      <c r="A10" s="354">
        <v>3</v>
      </c>
      <c r="B10" s="344">
        <f>IF(B9="","",IF(B9=E3,"",SUM(B9+1)))</f>
        <v>46237</v>
      </c>
      <c r="C10" s="404"/>
      <c r="D10" s="405"/>
      <c r="E10" s="406"/>
      <c r="F10" s="406"/>
      <c r="G10" s="406"/>
      <c r="H10" s="406"/>
      <c r="I10" s="406"/>
      <c r="J10" s="406"/>
      <c r="K10" s="355"/>
      <c r="L10" s="348"/>
      <c r="M10" s="347"/>
      <c r="N10" s="348"/>
      <c r="O10" s="391"/>
      <c r="P10" s="392"/>
      <c r="Q10" s="356"/>
      <c r="R10" s="357"/>
      <c r="S10" s="358"/>
      <c r="T10" s="352"/>
      <c r="U10" s="359">
        <f t="shared" si="0"/>
        <v>46237</v>
      </c>
      <c r="V10" s="352"/>
      <c r="W10" s="288"/>
    </row>
    <row r="11" spans="1:23" x14ac:dyDescent="0.2">
      <c r="A11" s="360">
        <v>4</v>
      </c>
      <c r="B11" s="344">
        <f>IF(B10="","",IF(B10=E3,"",SUM(B10+1)))</f>
        <v>46238</v>
      </c>
      <c r="C11" s="404"/>
      <c r="D11" s="405"/>
      <c r="E11" s="406"/>
      <c r="F11" s="406"/>
      <c r="G11" s="406"/>
      <c r="H11" s="406"/>
      <c r="I11" s="406"/>
      <c r="J11" s="406"/>
      <c r="K11" s="355"/>
      <c r="L11" s="348"/>
      <c r="M11" s="347"/>
      <c r="N11" s="348"/>
      <c r="O11" s="391"/>
      <c r="P11" s="392"/>
      <c r="Q11" s="356"/>
      <c r="R11" s="357"/>
      <c r="S11" s="358"/>
      <c r="T11" s="352"/>
      <c r="U11" s="359">
        <f t="shared" si="0"/>
        <v>46238</v>
      </c>
      <c r="V11" s="352"/>
      <c r="W11" s="288"/>
    </row>
    <row r="12" spans="1:23" x14ac:dyDescent="0.2">
      <c r="A12" s="354">
        <v>5</v>
      </c>
      <c r="B12" s="344">
        <f>IF(B11="","",IF(B11=E3,"",SUM(B11+1)))</f>
        <v>46239</v>
      </c>
      <c r="C12" s="404"/>
      <c r="D12" s="405"/>
      <c r="E12" s="406"/>
      <c r="F12" s="406"/>
      <c r="G12" s="406"/>
      <c r="H12" s="406"/>
      <c r="I12" s="406"/>
      <c r="J12" s="406"/>
      <c r="K12" s="355"/>
      <c r="L12" s="348"/>
      <c r="M12" s="347"/>
      <c r="N12" s="348"/>
      <c r="O12" s="391"/>
      <c r="P12" s="392"/>
      <c r="Q12" s="356"/>
      <c r="R12" s="357"/>
      <c r="S12" s="358"/>
      <c r="T12" s="352"/>
      <c r="U12" s="359">
        <f t="shared" si="0"/>
        <v>46239</v>
      </c>
      <c r="V12" s="352"/>
      <c r="W12" s="288"/>
    </row>
    <row r="13" spans="1:23" x14ac:dyDescent="0.2">
      <c r="A13" s="354">
        <v>6</v>
      </c>
      <c r="B13" s="344">
        <f>IF(B12="","",IF(B12=E3,"",SUM(B12+1)))</f>
        <v>46240</v>
      </c>
      <c r="C13" s="404"/>
      <c r="D13" s="405"/>
      <c r="E13" s="406"/>
      <c r="F13" s="406"/>
      <c r="G13" s="406"/>
      <c r="H13" s="406"/>
      <c r="I13" s="406"/>
      <c r="J13" s="406"/>
      <c r="K13" s="355"/>
      <c r="L13" s="348"/>
      <c r="M13" s="347"/>
      <c r="N13" s="348"/>
      <c r="O13" s="391"/>
      <c r="P13" s="392"/>
      <c r="Q13" s="356"/>
      <c r="R13" s="357"/>
      <c r="S13" s="358"/>
      <c r="T13" s="352"/>
      <c r="U13" s="359">
        <f t="shared" si="0"/>
        <v>46240</v>
      </c>
      <c r="V13" s="352"/>
      <c r="W13" s="288"/>
    </row>
    <row r="14" spans="1:23" x14ac:dyDescent="0.2">
      <c r="A14" s="354">
        <v>7</v>
      </c>
      <c r="B14" s="344">
        <f>IF(B13="","",IF(B13=E3,"",SUM(B13+1)))</f>
        <v>46241</v>
      </c>
      <c r="C14" s="407"/>
      <c r="D14" s="405"/>
      <c r="E14" s="406"/>
      <c r="F14" s="406"/>
      <c r="G14" s="406"/>
      <c r="H14" s="406"/>
      <c r="I14" s="406"/>
      <c r="J14" s="406"/>
      <c r="K14" s="355"/>
      <c r="L14" s="348"/>
      <c r="M14" s="347"/>
      <c r="N14" s="348"/>
      <c r="O14" s="391"/>
      <c r="P14" s="392"/>
      <c r="Q14" s="356"/>
      <c r="R14" s="357"/>
      <c r="S14" s="358"/>
      <c r="T14" s="352"/>
      <c r="U14" s="359">
        <f t="shared" si="0"/>
        <v>46241</v>
      </c>
      <c r="V14" s="352"/>
      <c r="W14" s="288"/>
    </row>
    <row r="15" spans="1:23" x14ac:dyDescent="0.2">
      <c r="A15" s="354">
        <v>8</v>
      </c>
      <c r="B15" s="344">
        <f>IF(B14="","",IF(B14=E3,"",SUM(B14+1)))</f>
        <v>46242</v>
      </c>
      <c r="C15" s="404" t="s">
        <v>280</v>
      </c>
      <c r="D15" s="405"/>
      <c r="E15" s="406"/>
      <c r="F15" s="406"/>
      <c r="G15" s="406"/>
      <c r="H15" s="406"/>
      <c r="I15" s="406"/>
      <c r="J15" s="406"/>
      <c r="K15" s="355"/>
      <c r="L15" s="348"/>
      <c r="M15" s="347"/>
      <c r="N15" s="348"/>
      <c r="O15" s="391"/>
      <c r="P15" s="392"/>
      <c r="Q15" s="356"/>
      <c r="R15" s="357"/>
      <c r="S15" s="358"/>
      <c r="T15" s="352"/>
      <c r="U15" s="359">
        <f t="shared" si="0"/>
        <v>46242</v>
      </c>
      <c r="V15" s="352"/>
      <c r="W15" s="290"/>
    </row>
    <row r="16" spans="1:23" x14ac:dyDescent="0.2">
      <c r="A16" s="354">
        <v>9</v>
      </c>
      <c r="B16" s="344">
        <f>IF(B15="","",IF(B15=E3,"",SUM(B15+1)))</f>
        <v>46243</v>
      </c>
      <c r="C16" s="404"/>
      <c r="D16" s="405"/>
      <c r="E16" s="406"/>
      <c r="F16" s="406"/>
      <c r="G16" s="406"/>
      <c r="H16" s="406"/>
      <c r="I16" s="406"/>
      <c r="J16" s="406"/>
      <c r="K16" s="355"/>
      <c r="L16" s="348"/>
      <c r="M16" s="347"/>
      <c r="N16" s="348"/>
      <c r="O16" s="391"/>
      <c r="P16" s="392"/>
      <c r="Q16" s="356"/>
      <c r="R16" s="357"/>
      <c r="S16" s="358"/>
      <c r="T16" s="352"/>
      <c r="U16" s="359">
        <f t="shared" si="0"/>
        <v>46243</v>
      </c>
      <c r="V16" s="352"/>
      <c r="W16" s="288"/>
    </row>
    <row r="17" spans="1:23" x14ac:dyDescent="0.2">
      <c r="A17" s="354">
        <v>10</v>
      </c>
      <c r="B17" s="344">
        <f>IF(B16="","",IF(B16=E3,"",SUM(B16+1)))</f>
        <v>46244</v>
      </c>
      <c r="C17" s="404" t="s">
        <v>297</v>
      </c>
      <c r="D17" s="405"/>
      <c r="E17" s="406"/>
      <c r="F17" s="406"/>
      <c r="G17" s="406"/>
      <c r="H17" s="406"/>
      <c r="I17" s="406"/>
      <c r="J17" s="406"/>
      <c r="K17" s="355"/>
      <c r="L17" s="348"/>
      <c r="M17" s="347"/>
      <c r="N17" s="348"/>
      <c r="O17" s="391"/>
      <c r="P17" s="392"/>
      <c r="Q17" s="356"/>
      <c r="R17" s="357"/>
      <c r="S17" s="358"/>
      <c r="T17" s="352"/>
      <c r="U17" s="359">
        <f t="shared" si="0"/>
        <v>46244</v>
      </c>
      <c r="V17" s="352"/>
      <c r="W17" s="288"/>
    </row>
    <row r="18" spans="1:23" x14ac:dyDescent="0.2">
      <c r="A18" s="354">
        <v>11</v>
      </c>
      <c r="B18" s="344">
        <f>IF(B17="","",IF(B17=E3,"",SUM(B17+1)))</f>
        <v>46245</v>
      </c>
      <c r="C18" s="404" t="s">
        <v>299</v>
      </c>
      <c r="D18" s="405"/>
      <c r="E18" s="406"/>
      <c r="F18" s="406"/>
      <c r="G18" s="406"/>
      <c r="H18" s="406"/>
      <c r="I18" s="406"/>
      <c r="J18" s="406"/>
      <c r="K18" s="355"/>
      <c r="L18" s="348"/>
      <c r="M18" s="347"/>
      <c r="N18" s="348"/>
      <c r="O18" s="391"/>
      <c r="P18" s="392"/>
      <c r="Q18" s="356"/>
      <c r="R18" s="357"/>
      <c r="S18" s="358"/>
      <c r="T18" s="352"/>
      <c r="U18" s="359">
        <f t="shared" si="0"/>
        <v>46245</v>
      </c>
      <c r="V18" s="352"/>
      <c r="W18" s="288"/>
    </row>
    <row r="19" spans="1:23" x14ac:dyDescent="0.2">
      <c r="A19" s="354">
        <v>12</v>
      </c>
      <c r="B19" s="344">
        <f>IF(B18="","",IF(B18=E3,"",SUM(B18+1)))</f>
        <v>46246</v>
      </c>
      <c r="C19" s="404" t="s">
        <v>298</v>
      </c>
      <c r="D19" s="405"/>
      <c r="E19" s="406"/>
      <c r="F19" s="406"/>
      <c r="G19" s="406"/>
      <c r="H19" s="406"/>
      <c r="I19" s="406"/>
      <c r="J19" s="406"/>
      <c r="K19" s="355"/>
      <c r="L19" s="348"/>
      <c r="M19" s="347"/>
      <c r="N19" s="348"/>
      <c r="O19" s="391"/>
      <c r="P19" s="392"/>
      <c r="Q19" s="356"/>
      <c r="R19" s="357"/>
      <c r="S19" s="358"/>
      <c r="T19" s="352"/>
      <c r="U19" s="359">
        <f t="shared" si="0"/>
        <v>46246</v>
      </c>
      <c r="V19" s="352"/>
      <c r="W19" s="288"/>
    </row>
    <row r="20" spans="1:23" x14ac:dyDescent="0.2">
      <c r="A20" s="354">
        <v>13</v>
      </c>
      <c r="B20" s="344">
        <f>IF(B19="","",IF(B19=E3,"",SUM(B19+1)))</f>
        <v>46247</v>
      </c>
      <c r="C20" s="404"/>
      <c r="D20" s="405"/>
      <c r="E20" s="406"/>
      <c r="F20" s="406"/>
      <c r="G20" s="406"/>
      <c r="H20" s="406"/>
      <c r="I20" s="406"/>
      <c r="J20" s="406"/>
      <c r="K20" s="355"/>
      <c r="L20" s="348"/>
      <c r="M20" s="347"/>
      <c r="N20" s="348"/>
      <c r="O20" s="391"/>
      <c r="P20" s="392"/>
      <c r="Q20" s="356"/>
      <c r="R20" s="357"/>
      <c r="S20" s="358"/>
      <c r="T20" s="352"/>
      <c r="U20" s="359">
        <f t="shared" si="0"/>
        <v>46247</v>
      </c>
      <c r="V20" s="352"/>
      <c r="W20" s="288"/>
    </row>
    <row r="21" spans="1:23" x14ac:dyDescent="0.2">
      <c r="A21" s="354">
        <v>14</v>
      </c>
      <c r="B21" s="344">
        <f>IF(B20="","",IF(B20=E3,"",SUM(B20+1)))</f>
        <v>46248</v>
      </c>
      <c r="C21" s="404"/>
      <c r="D21" s="405"/>
      <c r="E21" s="406"/>
      <c r="F21" s="406"/>
      <c r="G21" s="406"/>
      <c r="H21" s="406"/>
      <c r="I21" s="406"/>
      <c r="J21" s="406"/>
      <c r="K21" s="355"/>
      <c r="L21" s="348"/>
      <c r="M21" s="347"/>
      <c r="N21" s="348"/>
      <c r="O21" s="391"/>
      <c r="P21" s="392"/>
      <c r="Q21" s="356"/>
      <c r="R21" s="357"/>
      <c r="S21" s="358"/>
      <c r="T21" s="352"/>
      <c r="U21" s="359">
        <f t="shared" si="0"/>
        <v>46248</v>
      </c>
      <c r="V21" s="352"/>
      <c r="W21" s="288"/>
    </row>
    <row r="22" spans="1:23" x14ac:dyDescent="0.2">
      <c r="A22" s="354">
        <v>15</v>
      </c>
      <c r="B22" s="344">
        <f>IF(B21="","",IF(B21=E3,"",SUM(B21+1)))</f>
        <v>46249</v>
      </c>
      <c r="C22" s="404" t="s">
        <v>203</v>
      </c>
      <c r="D22" s="405"/>
      <c r="E22" s="406"/>
      <c r="F22" s="406"/>
      <c r="G22" s="406"/>
      <c r="H22" s="406"/>
      <c r="I22" s="406"/>
      <c r="J22" s="406"/>
      <c r="K22" s="355"/>
      <c r="L22" s="348"/>
      <c r="M22" s="347"/>
      <c r="N22" s="348"/>
      <c r="O22" s="391"/>
      <c r="P22" s="392"/>
      <c r="Q22" s="356"/>
      <c r="R22" s="357"/>
      <c r="S22" s="358"/>
      <c r="T22" s="352"/>
      <c r="U22" s="359">
        <f t="shared" si="0"/>
        <v>46249</v>
      </c>
      <c r="V22" s="352"/>
      <c r="W22" s="288"/>
    </row>
    <row r="23" spans="1:23" x14ac:dyDescent="0.2">
      <c r="A23" s="354">
        <v>16</v>
      </c>
      <c r="B23" s="344">
        <f>IF(B22="","",IF(B22=E3,"",SUM(B22+1)))</f>
        <v>46250</v>
      </c>
      <c r="C23" s="404"/>
      <c r="D23" s="405"/>
      <c r="E23" s="406"/>
      <c r="F23" s="406"/>
      <c r="G23" s="406"/>
      <c r="H23" s="406"/>
      <c r="I23" s="406"/>
      <c r="J23" s="406"/>
      <c r="K23" s="355"/>
      <c r="L23" s="348"/>
      <c r="M23" s="347"/>
      <c r="N23" s="348"/>
      <c r="O23" s="391"/>
      <c r="P23" s="392"/>
      <c r="Q23" s="356"/>
      <c r="R23" s="357"/>
      <c r="S23" s="358"/>
      <c r="T23" s="352"/>
      <c r="U23" s="359">
        <f t="shared" si="0"/>
        <v>46250</v>
      </c>
      <c r="V23" s="352"/>
      <c r="W23" s="288"/>
    </row>
    <row r="24" spans="1:23" x14ac:dyDescent="0.2">
      <c r="A24" s="354">
        <v>17</v>
      </c>
      <c r="B24" s="344">
        <f>IF(B23="","",IF(B23=E3,"",SUM(B23+1)))</f>
        <v>46251</v>
      </c>
      <c r="C24" s="404"/>
      <c r="D24" s="405"/>
      <c r="E24" s="406"/>
      <c r="F24" s="406"/>
      <c r="G24" s="406"/>
      <c r="H24" s="406"/>
      <c r="I24" s="406"/>
      <c r="J24" s="406"/>
      <c r="K24" s="355"/>
      <c r="L24" s="348"/>
      <c r="M24" s="347"/>
      <c r="N24" s="348"/>
      <c r="O24" s="391"/>
      <c r="P24" s="392"/>
      <c r="Q24" s="356"/>
      <c r="R24" s="357"/>
      <c r="S24" s="358"/>
      <c r="T24" s="352"/>
      <c r="U24" s="359">
        <f t="shared" si="0"/>
        <v>46251</v>
      </c>
      <c r="V24" s="352"/>
      <c r="W24" s="288"/>
    </row>
    <row r="25" spans="1:23" x14ac:dyDescent="0.2">
      <c r="A25" s="354">
        <v>18</v>
      </c>
      <c r="B25" s="344">
        <f>IF(B24="","",IF(B24=E3,"",SUM(B24+1)))</f>
        <v>46252</v>
      </c>
      <c r="C25" s="404"/>
      <c r="D25" s="405"/>
      <c r="E25" s="406"/>
      <c r="F25" s="406"/>
      <c r="G25" s="406"/>
      <c r="H25" s="406"/>
      <c r="I25" s="406"/>
      <c r="J25" s="406"/>
      <c r="K25" s="355"/>
      <c r="L25" s="348"/>
      <c r="M25" s="347"/>
      <c r="N25" s="348"/>
      <c r="O25" s="391"/>
      <c r="P25" s="392"/>
      <c r="Q25" s="356"/>
      <c r="R25" s="357"/>
      <c r="S25" s="358"/>
      <c r="T25" s="352"/>
      <c r="U25" s="359">
        <f t="shared" si="0"/>
        <v>46252</v>
      </c>
      <c r="V25" s="352"/>
      <c r="W25" s="288"/>
    </row>
    <row r="26" spans="1:23" x14ac:dyDescent="0.2">
      <c r="A26" s="354">
        <v>19</v>
      </c>
      <c r="B26" s="344">
        <f>IF(B25="","",IF(B25=E3,"",SUM(B25+1)))</f>
        <v>46253</v>
      </c>
      <c r="C26" s="404"/>
      <c r="D26" s="405"/>
      <c r="E26" s="406"/>
      <c r="F26" s="406"/>
      <c r="G26" s="406"/>
      <c r="H26" s="406"/>
      <c r="I26" s="406"/>
      <c r="J26" s="406"/>
      <c r="K26" s="355"/>
      <c r="L26" s="348"/>
      <c r="M26" s="347"/>
      <c r="N26" s="348"/>
      <c r="O26" s="391"/>
      <c r="P26" s="392"/>
      <c r="Q26" s="356"/>
      <c r="R26" s="357"/>
      <c r="S26" s="358"/>
      <c r="T26" s="352"/>
      <c r="U26" s="359">
        <f t="shared" si="0"/>
        <v>46253</v>
      </c>
      <c r="V26" s="352"/>
      <c r="W26" s="288"/>
    </row>
    <row r="27" spans="1:23" x14ac:dyDescent="0.2">
      <c r="A27" s="354">
        <v>20</v>
      </c>
      <c r="B27" s="344">
        <f>IF(B26="","",IF(B26=E3,"",SUM(B26+1)))</f>
        <v>46254</v>
      </c>
      <c r="C27" s="404"/>
      <c r="D27" s="405"/>
      <c r="E27" s="406"/>
      <c r="F27" s="406"/>
      <c r="G27" s="406"/>
      <c r="H27" s="406"/>
      <c r="I27" s="406"/>
      <c r="J27" s="406"/>
      <c r="K27" s="355"/>
      <c r="L27" s="348"/>
      <c r="M27" s="347"/>
      <c r="N27" s="348"/>
      <c r="O27" s="391"/>
      <c r="P27" s="392"/>
      <c r="Q27" s="356"/>
      <c r="R27" s="357"/>
      <c r="S27" s="358"/>
      <c r="T27" s="352"/>
      <c r="U27" s="359">
        <f t="shared" si="0"/>
        <v>46254</v>
      </c>
      <c r="V27" s="352"/>
      <c r="W27" s="288"/>
    </row>
    <row r="28" spans="1:23" x14ac:dyDescent="0.2">
      <c r="A28" s="354">
        <v>21</v>
      </c>
      <c r="B28" s="344">
        <f>IF(B27="","",IF(B27=E3,"",SUM(B27+1)))</f>
        <v>46255</v>
      </c>
      <c r="C28" s="404"/>
      <c r="D28" s="405"/>
      <c r="E28" s="406"/>
      <c r="F28" s="406"/>
      <c r="G28" s="406"/>
      <c r="H28" s="406"/>
      <c r="I28" s="406"/>
      <c r="J28" s="406"/>
      <c r="K28" s="355"/>
      <c r="L28" s="348"/>
      <c r="M28" s="347"/>
      <c r="N28" s="348"/>
      <c r="O28" s="391"/>
      <c r="P28" s="392"/>
      <c r="Q28" s="356"/>
      <c r="R28" s="357"/>
      <c r="S28" s="358"/>
      <c r="T28" s="352"/>
      <c r="U28" s="359">
        <f t="shared" si="0"/>
        <v>46255</v>
      </c>
      <c r="V28" s="352"/>
      <c r="W28" s="288"/>
    </row>
    <row r="29" spans="1:23" x14ac:dyDescent="0.2">
      <c r="A29" s="354">
        <v>22</v>
      </c>
      <c r="B29" s="344">
        <f>IF(B28="","",IF(B28=E3,"",SUM(B28+1)))</f>
        <v>46256</v>
      </c>
      <c r="C29" s="404"/>
      <c r="D29" s="405"/>
      <c r="E29" s="406"/>
      <c r="F29" s="406"/>
      <c r="G29" s="406"/>
      <c r="H29" s="406"/>
      <c r="I29" s="406"/>
      <c r="J29" s="406"/>
      <c r="K29" s="355"/>
      <c r="L29" s="348"/>
      <c r="M29" s="347"/>
      <c r="N29" s="348"/>
      <c r="O29" s="391"/>
      <c r="P29" s="392"/>
      <c r="Q29" s="356"/>
      <c r="R29" s="357"/>
      <c r="S29" s="358"/>
      <c r="T29" s="352"/>
      <c r="U29" s="359">
        <f t="shared" si="0"/>
        <v>46256</v>
      </c>
      <c r="V29" s="352"/>
      <c r="W29" s="288"/>
    </row>
    <row r="30" spans="1:23" x14ac:dyDescent="0.2">
      <c r="A30" s="354">
        <v>23</v>
      </c>
      <c r="B30" s="344">
        <f>IF(B29="","",IF(B29=E3,"",SUM(B29+1)))</f>
        <v>46257</v>
      </c>
      <c r="C30" s="404"/>
      <c r="D30" s="405"/>
      <c r="E30" s="406"/>
      <c r="F30" s="406"/>
      <c r="G30" s="406"/>
      <c r="H30" s="406"/>
      <c r="I30" s="406"/>
      <c r="J30" s="406"/>
      <c r="K30" s="355"/>
      <c r="L30" s="348"/>
      <c r="M30" s="347"/>
      <c r="N30" s="348"/>
      <c r="O30" s="391"/>
      <c r="P30" s="392"/>
      <c r="Q30" s="356"/>
      <c r="R30" s="357"/>
      <c r="S30" s="358"/>
      <c r="T30" s="352"/>
      <c r="U30" s="359">
        <f t="shared" si="0"/>
        <v>46257</v>
      </c>
      <c r="V30" s="352"/>
      <c r="W30" s="288"/>
    </row>
    <row r="31" spans="1:23" x14ac:dyDescent="0.2">
      <c r="A31" s="354">
        <v>24</v>
      </c>
      <c r="B31" s="344">
        <f>IF(B30="","",IF(B30=E3,"",SUM(B30+1)))</f>
        <v>46258</v>
      </c>
      <c r="C31" s="404"/>
      <c r="D31" s="405"/>
      <c r="E31" s="406"/>
      <c r="F31" s="406"/>
      <c r="G31" s="406"/>
      <c r="H31" s="406"/>
      <c r="I31" s="406"/>
      <c r="J31" s="406"/>
      <c r="K31" s="355"/>
      <c r="L31" s="348"/>
      <c r="M31" s="347"/>
      <c r="N31" s="348"/>
      <c r="O31" s="391"/>
      <c r="P31" s="392"/>
      <c r="Q31" s="356"/>
      <c r="R31" s="357"/>
      <c r="S31" s="358"/>
      <c r="T31" s="352"/>
      <c r="U31" s="359">
        <f t="shared" si="0"/>
        <v>46258</v>
      </c>
      <c r="V31" s="352"/>
      <c r="W31" s="288"/>
    </row>
    <row r="32" spans="1:23" x14ac:dyDescent="0.2">
      <c r="A32" s="354">
        <v>25</v>
      </c>
      <c r="B32" s="344">
        <f>IF(B31="","",IF(B31=E3,"",SUM(B31+1)))</f>
        <v>46259</v>
      </c>
      <c r="C32" s="404"/>
      <c r="D32" s="405"/>
      <c r="E32" s="406"/>
      <c r="F32" s="406"/>
      <c r="G32" s="406"/>
      <c r="H32" s="406"/>
      <c r="I32" s="406"/>
      <c r="J32" s="406"/>
      <c r="K32" s="355"/>
      <c r="L32" s="348"/>
      <c r="M32" s="347"/>
      <c r="N32" s="348"/>
      <c r="O32" s="391"/>
      <c r="P32" s="392"/>
      <c r="Q32" s="356"/>
      <c r="R32" s="357"/>
      <c r="S32" s="358"/>
      <c r="T32" s="352"/>
      <c r="U32" s="359">
        <f t="shared" si="0"/>
        <v>46259</v>
      </c>
      <c r="V32" s="352"/>
      <c r="W32" s="288"/>
    </row>
    <row r="33" spans="1:23" x14ac:dyDescent="0.2">
      <c r="A33" s="354">
        <v>26</v>
      </c>
      <c r="B33" s="344">
        <f>IF(B32="","",IF(B32=E3,"",SUM(B32+1)))</f>
        <v>46260</v>
      </c>
      <c r="C33" s="404"/>
      <c r="D33" s="405"/>
      <c r="E33" s="406"/>
      <c r="F33" s="406"/>
      <c r="G33" s="406"/>
      <c r="H33" s="406"/>
      <c r="I33" s="406"/>
      <c r="J33" s="406"/>
      <c r="K33" s="355"/>
      <c r="L33" s="348"/>
      <c r="M33" s="347"/>
      <c r="N33" s="348"/>
      <c r="O33" s="391"/>
      <c r="P33" s="392"/>
      <c r="Q33" s="356"/>
      <c r="R33" s="357"/>
      <c r="S33" s="358"/>
      <c r="T33" s="352"/>
      <c r="U33" s="359">
        <f t="shared" si="0"/>
        <v>46260</v>
      </c>
      <c r="V33" s="352"/>
      <c r="W33" s="288"/>
    </row>
    <row r="34" spans="1:23" x14ac:dyDescent="0.2">
      <c r="A34" s="354">
        <v>27</v>
      </c>
      <c r="B34" s="344">
        <f>IF(B33="","",IF(B33=E3,"",SUM(B33+1)))</f>
        <v>46261</v>
      </c>
      <c r="C34" s="404"/>
      <c r="D34" s="405"/>
      <c r="E34" s="406"/>
      <c r="F34" s="406"/>
      <c r="G34" s="406"/>
      <c r="H34" s="406"/>
      <c r="I34" s="406"/>
      <c r="J34" s="406"/>
      <c r="K34" s="355"/>
      <c r="L34" s="348"/>
      <c r="M34" s="347"/>
      <c r="N34" s="348"/>
      <c r="O34" s="391"/>
      <c r="P34" s="392"/>
      <c r="Q34" s="356"/>
      <c r="R34" s="357"/>
      <c r="S34" s="358"/>
      <c r="T34" s="352"/>
      <c r="U34" s="359">
        <f t="shared" si="0"/>
        <v>46261</v>
      </c>
      <c r="V34" s="352"/>
      <c r="W34" s="288"/>
    </row>
    <row r="35" spans="1:23" x14ac:dyDescent="0.2">
      <c r="A35" s="354">
        <v>28</v>
      </c>
      <c r="B35" s="344">
        <f>IF(B34="","",IF(B34=E3,"",SUM(B34+1)))</f>
        <v>46262</v>
      </c>
      <c r="C35" s="404"/>
      <c r="D35" s="405"/>
      <c r="E35" s="406"/>
      <c r="F35" s="406"/>
      <c r="G35" s="406"/>
      <c r="H35" s="406"/>
      <c r="I35" s="406"/>
      <c r="J35" s="406"/>
      <c r="K35" s="355"/>
      <c r="L35" s="348"/>
      <c r="M35" s="347"/>
      <c r="N35" s="348"/>
      <c r="O35" s="391"/>
      <c r="P35" s="392"/>
      <c r="Q35" s="356"/>
      <c r="R35" s="357"/>
      <c r="S35" s="358"/>
      <c r="T35" s="352"/>
      <c r="U35" s="359">
        <f t="shared" si="0"/>
        <v>46262</v>
      </c>
      <c r="V35" s="352"/>
      <c r="W35" s="288"/>
    </row>
    <row r="36" spans="1:23" x14ac:dyDescent="0.2">
      <c r="A36" s="354">
        <v>29</v>
      </c>
      <c r="B36" s="344">
        <f>IF(B35="","",IF(B35=E3,"",SUM(B35+1)))</f>
        <v>46263</v>
      </c>
      <c r="C36" s="404"/>
      <c r="D36" s="405"/>
      <c r="E36" s="406"/>
      <c r="F36" s="406"/>
      <c r="G36" s="406"/>
      <c r="H36" s="406"/>
      <c r="I36" s="406"/>
      <c r="J36" s="406"/>
      <c r="K36" s="355"/>
      <c r="L36" s="348"/>
      <c r="M36" s="347"/>
      <c r="N36" s="348"/>
      <c r="O36" s="391"/>
      <c r="P36" s="392"/>
      <c r="Q36" s="356"/>
      <c r="R36" s="357"/>
      <c r="S36" s="358"/>
      <c r="T36" s="352"/>
      <c r="U36" s="359">
        <f t="shared" si="0"/>
        <v>46263</v>
      </c>
      <c r="V36" s="352"/>
      <c r="W36" s="288"/>
    </row>
    <row r="37" spans="1:23" x14ac:dyDescent="0.2">
      <c r="A37" s="354">
        <v>30</v>
      </c>
      <c r="B37" s="344">
        <f>IF(B36="","",IF(B36=E3,"",SUM(B36+1)))</f>
        <v>46264</v>
      </c>
      <c r="C37" s="404"/>
      <c r="D37" s="405"/>
      <c r="E37" s="406"/>
      <c r="F37" s="406"/>
      <c r="G37" s="406"/>
      <c r="H37" s="406"/>
      <c r="I37" s="406"/>
      <c r="J37" s="406"/>
      <c r="K37" s="355"/>
      <c r="L37" s="348"/>
      <c r="M37" s="347"/>
      <c r="N37" s="348"/>
      <c r="O37" s="391"/>
      <c r="P37" s="392"/>
      <c r="Q37" s="356"/>
      <c r="R37" s="357"/>
      <c r="S37" s="358"/>
      <c r="T37" s="352"/>
      <c r="U37" s="359">
        <f t="shared" si="0"/>
        <v>46264</v>
      </c>
      <c r="V37" s="352"/>
      <c r="W37" s="288"/>
    </row>
    <row r="38" spans="1:23" x14ac:dyDescent="0.2">
      <c r="A38" s="354">
        <v>31</v>
      </c>
      <c r="B38" s="344">
        <f>IF(B37="","",IF(B37=E3,"",SUM(B37+1)))</f>
        <v>46265</v>
      </c>
      <c r="C38" s="404"/>
      <c r="D38" s="405"/>
      <c r="E38" s="406"/>
      <c r="F38" s="406"/>
      <c r="G38" s="406"/>
      <c r="H38" s="406"/>
      <c r="I38" s="406"/>
      <c r="J38" s="406"/>
      <c r="K38" s="355"/>
      <c r="L38" s="348"/>
      <c r="M38" s="347"/>
      <c r="N38" s="348"/>
      <c r="O38" s="391"/>
      <c r="P38" s="392"/>
      <c r="Q38" s="356"/>
      <c r="R38" s="357"/>
      <c r="S38" s="358"/>
      <c r="T38" s="352"/>
      <c r="U38" s="359">
        <f t="shared" si="0"/>
        <v>46265</v>
      </c>
      <c r="V38" s="352"/>
      <c r="W38" s="288"/>
    </row>
    <row r="39" spans="1:23" x14ac:dyDescent="0.2">
      <c r="A39" s="354">
        <v>32</v>
      </c>
      <c r="B39" s="344" t="str">
        <f>IF(B38="","",IF(B38=E3,"",SUM(B38+1)))</f>
        <v/>
      </c>
      <c r="C39" s="404"/>
      <c r="D39" s="405"/>
      <c r="E39" s="406"/>
      <c r="F39" s="406"/>
      <c r="G39" s="406"/>
      <c r="H39" s="406"/>
      <c r="I39" s="406"/>
      <c r="J39" s="406"/>
      <c r="K39" s="355"/>
      <c r="L39" s="348"/>
      <c r="M39" s="347"/>
      <c r="N39" s="348"/>
      <c r="O39" s="391"/>
      <c r="P39" s="392"/>
      <c r="Q39" s="356"/>
      <c r="R39" s="357"/>
      <c r="S39" s="358"/>
      <c r="T39" s="352"/>
      <c r="U39" s="359" t="str">
        <f t="shared" si="0"/>
        <v/>
      </c>
      <c r="V39" s="352"/>
      <c r="W39" s="288"/>
    </row>
    <row r="40" spans="1:23" x14ac:dyDescent="0.2">
      <c r="A40" s="354">
        <v>33</v>
      </c>
      <c r="B40" s="344" t="str">
        <f>IF(B39="","",IF(B39=E3,"",SUM(B39+1)))</f>
        <v/>
      </c>
      <c r="C40" s="404"/>
      <c r="D40" s="405"/>
      <c r="E40" s="406"/>
      <c r="F40" s="406"/>
      <c r="G40" s="406"/>
      <c r="H40" s="406"/>
      <c r="I40" s="406"/>
      <c r="J40" s="406"/>
      <c r="K40" s="355"/>
      <c r="L40" s="348"/>
      <c r="M40" s="347"/>
      <c r="N40" s="348"/>
      <c r="O40" s="391"/>
      <c r="P40" s="392"/>
      <c r="Q40" s="356"/>
      <c r="R40" s="357"/>
      <c r="S40" s="358"/>
      <c r="T40" s="352"/>
      <c r="U40" s="359" t="str">
        <f t="shared" si="0"/>
        <v/>
      </c>
      <c r="V40" s="352"/>
      <c r="W40" s="288"/>
    </row>
    <row r="41" spans="1:23" x14ac:dyDescent="0.2">
      <c r="A41" s="354">
        <v>34</v>
      </c>
      <c r="B41" s="344" t="str">
        <f>IF(B40="","",IF(B40=E3,"",SUM(B40+1)))</f>
        <v/>
      </c>
      <c r="C41" s="404"/>
      <c r="D41" s="405"/>
      <c r="E41" s="406"/>
      <c r="F41" s="406"/>
      <c r="G41" s="406"/>
      <c r="H41" s="406"/>
      <c r="I41" s="406"/>
      <c r="J41" s="406"/>
      <c r="K41" s="355"/>
      <c r="L41" s="348"/>
      <c r="M41" s="347"/>
      <c r="N41" s="348"/>
      <c r="O41" s="391"/>
      <c r="P41" s="392"/>
      <c r="Q41" s="356"/>
      <c r="R41" s="357"/>
      <c r="S41" s="358"/>
      <c r="T41" s="352"/>
      <c r="U41" s="359" t="str">
        <f t="shared" si="0"/>
        <v/>
      </c>
      <c r="V41" s="352"/>
      <c r="W41" s="288"/>
    </row>
    <row r="42" spans="1:23" x14ac:dyDescent="0.2">
      <c r="A42" s="354">
        <v>35</v>
      </c>
      <c r="B42" s="344" t="str">
        <f>IF(B41="","",IF(B41=E3,"",SUM(B41+1)))</f>
        <v/>
      </c>
      <c r="C42" s="404"/>
      <c r="D42" s="405"/>
      <c r="E42" s="406"/>
      <c r="F42" s="406"/>
      <c r="G42" s="406"/>
      <c r="H42" s="406"/>
      <c r="I42" s="406"/>
      <c r="J42" s="406"/>
      <c r="K42" s="355"/>
      <c r="L42" s="348"/>
      <c r="M42" s="347"/>
      <c r="N42" s="348"/>
      <c r="O42" s="391"/>
      <c r="P42" s="392"/>
      <c r="Q42" s="356"/>
      <c r="R42" s="357"/>
      <c r="S42" s="358"/>
      <c r="T42" s="352"/>
      <c r="U42" s="359" t="str">
        <f t="shared" si="0"/>
        <v/>
      </c>
      <c r="V42" s="352"/>
      <c r="W42" s="288"/>
    </row>
    <row r="43" spans="1:23" ht="13.5" thickBot="1" x14ac:dyDescent="0.25">
      <c r="A43" s="332"/>
      <c r="B43" s="361"/>
      <c r="C43" s="362"/>
      <c r="D43" s="347"/>
      <c r="E43" s="363"/>
      <c r="F43" s="347"/>
      <c r="G43" s="347"/>
      <c r="H43" s="347"/>
      <c r="I43" s="347"/>
      <c r="J43" s="347"/>
      <c r="K43" s="364" t="s">
        <v>181</v>
      </c>
      <c r="L43" s="365">
        <f>SUM(L8:L42)</f>
        <v>0</v>
      </c>
      <c r="M43" s="11"/>
      <c r="N43" s="365">
        <f>IF(AND(COUNTA(N8:N42)="",J4=0),"",SUM(N$8:N42,J$4/24))</f>
        <v>0</v>
      </c>
      <c r="O43" s="393"/>
      <c r="P43" s="393"/>
      <c r="Q43" s="366" t="str">
        <f>IF(N43=0,"",IF(N43&lt;0,"= Minus","= Plus"))</f>
        <v/>
      </c>
      <c r="R43" s="367">
        <f>IF(N43="","",MOD(ABS(N43),60)+$N$56)</f>
        <v>0</v>
      </c>
      <c r="S43" s="368" t="str">
        <f>IF(N43="","","h")</f>
        <v>h</v>
      </c>
      <c r="T43" s="11"/>
      <c r="U43" s="369"/>
      <c r="V43" s="11"/>
      <c r="W43" s="291"/>
    </row>
    <row r="44" spans="1:23" ht="13.5" thickTop="1" x14ac:dyDescent="0.2">
      <c r="A44" s="370"/>
      <c r="B44" s="263"/>
      <c r="C44" s="371"/>
      <c r="D44" s="263"/>
      <c r="E44" s="263"/>
      <c r="F44" s="263"/>
      <c r="G44" s="263"/>
      <c r="H44" s="263"/>
      <c r="I44" s="263"/>
      <c r="J44" s="263"/>
      <c r="K44" s="263"/>
      <c r="L44" s="375"/>
      <c r="M44" s="263"/>
      <c r="N44" s="263"/>
      <c r="O44" s="263"/>
      <c r="P44" s="263"/>
      <c r="Q44" s="372" t="s">
        <v>180</v>
      </c>
      <c r="R44" s="373">
        <f>ROUND(N43*24,2)</f>
        <v>0</v>
      </c>
      <c r="S44" s="263"/>
      <c r="T44" s="263"/>
      <c r="U44" s="374"/>
      <c r="V44" s="263"/>
      <c r="W44" s="263"/>
    </row>
    <row r="45" spans="1:23" ht="18.75" x14ac:dyDescent="0.3">
      <c r="A45" s="50" t="str">
        <f>CONCATENATE(A!$E$5,", ",A!$E$6)</f>
        <v xml:space="preserve">, </v>
      </c>
      <c r="B45" s="45"/>
      <c r="C45" s="292"/>
      <c r="D45" s="45"/>
      <c r="E45" s="45"/>
      <c r="F45" s="52"/>
      <c r="G45" s="56"/>
      <c r="H45" s="52"/>
      <c r="I45" s="52"/>
      <c r="J45" s="52"/>
      <c r="K45" s="56" t="s">
        <v>179</v>
      </c>
      <c r="L45" s="52">
        <f>Jul!U48</f>
        <v>0</v>
      </c>
      <c r="M45" s="299"/>
      <c r="N45" s="45"/>
      <c r="O45" s="45"/>
      <c r="P45" s="45"/>
      <c r="Q45" s="56"/>
      <c r="R45" s="45"/>
      <c r="S45" s="45"/>
      <c r="T45" s="45"/>
      <c r="U45" s="295"/>
      <c r="V45" s="45"/>
      <c r="W45" s="45"/>
    </row>
    <row r="46" spans="1:23" x14ac:dyDescent="0.2">
      <c r="A46" s="45"/>
      <c r="B46" s="296"/>
      <c r="C46" s="292"/>
      <c r="D46" s="45"/>
      <c r="E46" s="45"/>
      <c r="F46" s="52"/>
      <c r="G46" s="56"/>
      <c r="H46" s="52"/>
      <c r="I46" s="52"/>
      <c r="J46" s="45"/>
      <c r="K46" s="56" t="s">
        <v>178</v>
      </c>
      <c r="L46" s="52">
        <f>Jul!U47</f>
        <v>0</v>
      </c>
      <c r="M46" s="299"/>
      <c r="N46" s="45"/>
      <c r="O46" s="45"/>
      <c r="P46" s="45"/>
      <c r="Q46" s="56"/>
      <c r="R46" s="45"/>
      <c r="S46" s="45"/>
      <c r="T46" s="45"/>
      <c r="U46" s="295"/>
      <c r="V46" s="45"/>
      <c r="W46" s="45"/>
    </row>
    <row r="47" spans="1:23" x14ac:dyDescent="0.2">
      <c r="A47" s="45"/>
      <c r="B47" s="296"/>
      <c r="C47" s="292"/>
      <c r="D47" s="45"/>
      <c r="E47" s="45"/>
      <c r="F47" s="52"/>
      <c r="G47" s="56"/>
      <c r="H47" s="52"/>
      <c r="I47" s="52"/>
      <c r="J47" s="45"/>
      <c r="K47" s="56" t="s">
        <v>177</v>
      </c>
      <c r="L47" s="310"/>
      <c r="M47" s="294"/>
      <c r="N47" s="45"/>
      <c r="O47" s="45"/>
      <c r="P47" s="45"/>
      <c r="Q47" s="56"/>
      <c r="R47" s="45"/>
      <c r="S47" s="45"/>
      <c r="T47" s="56" t="s">
        <v>176</v>
      </c>
      <c r="U47" s="297">
        <f>IF((L48-L45)&lt;0,0,L48-L45)</f>
        <v>0</v>
      </c>
      <c r="V47" s="45"/>
      <c r="W47" s="45"/>
    </row>
    <row r="48" spans="1:23" ht="15" x14ac:dyDescent="0.35">
      <c r="A48" s="45"/>
      <c r="B48" s="296"/>
      <c r="C48" s="292"/>
      <c r="D48" s="45"/>
      <c r="E48" s="45"/>
      <c r="F48" s="45"/>
      <c r="G48" s="56"/>
      <c r="H48" s="45"/>
      <c r="I48" s="45"/>
      <c r="J48" s="45"/>
      <c r="K48" s="56" t="s">
        <v>175</v>
      </c>
      <c r="L48" s="298">
        <f>L45+L46-L47</f>
        <v>0</v>
      </c>
      <c r="M48" s="299"/>
      <c r="N48" s="45"/>
      <c r="O48" s="45"/>
      <c r="P48" s="45"/>
      <c r="Q48" s="56"/>
      <c r="R48" s="45"/>
      <c r="S48" s="45"/>
      <c r="T48" s="56" t="s">
        <v>174</v>
      </c>
      <c r="U48" s="297">
        <f>IF((L48-L45)&lt;0,L48,L48-U47)</f>
        <v>0</v>
      </c>
      <c r="V48" s="45"/>
      <c r="W48" s="45"/>
    </row>
    <row r="49" spans="1:23" x14ac:dyDescent="0.2">
      <c r="A49" s="45"/>
      <c r="B49" s="296"/>
      <c r="C49" s="292"/>
      <c r="D49" s="45"/>
      <c r="E49" s="45"/>
      <c r="F49" s="45"/>
      <c r="G49" s="56"/>
      <c r="H49" s="45"/>
      <c r="I49" s="45"/>
      <c r="J49" s="45"/>
      <c r="K49" s="45"/>
      <c r="L49" s="45"/>
      <c r="M49" s="299"/>
      <c r="N49" s="45"/>
      <c r="O49" s="45"/>
      <c r="P49" s="45"/>
      <c r="Q49" s="56"/>
      <c r="R49" s="45"/>
      <c r="S49" s="45"/>
      <c r="T49" s="45"/>
      <c r="U49" s="295"/>
      <c r="V49" s="45"/>
      <c r="W49" s="45"/>
    </row>
  </sheetData>
  <sheetProtection algorithmName="SHA-512" hashValue="oz/HdF7zF7X5htOnk6mpYKRyA9+92oy3rqveHyyuBoaGcEZgjHylfnLmRn9bvjkmybfzQNuuz9k4qYOaEnUNDw==" saltValue="A22cracyXrVHCos1eCs/Ww==" spinCount="100000" sheet="1" objects="1" scenarios="1"/>
  <conditionalFormatting sqref="B8:B42 K8:K42 U8:U42">
    <cfRule type="expression" dxfId="9" priority="1" stopIfTrue="1">
      <formula>WEEKDAY($B8)=7</formula>
    </cfRule>
    <cfRule type="expression" dxfId="8" priority="2" stopIfTrue="1">
      <formula>WEEKDAY($B8)=1</formula>
    </cfRule>
  </conditionalFormatting>
  <hyperlinks>
    <hyperlink ref="B1" location="Zentrale!A1" display="Zentrale!A1" xr:uid="{45C6C9A9-989C-4EDF-A58E-6061A527194E}"/>
    <hyperlink ref="L1" location="Umrechnung!A1" display="Umrechnung!A1" xr:uid="{584D2049-D7D3-44CC-AECD-5032BA56E11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72" orientation="landscape" horizontalDpi="4294967292" verticalDpi="300" r:id="rId1"/>
  <headerFooter alignWithMargins="0">
    <oddHeader>&amp;C&amp;14&amp;D</oddHeader>
    <oddFooter>&amp;R&amp;14&amp;F   © Auvista Verlag München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D40DA-7FC7-4E35-9DFB-65977B3F7C77}">
  <dimension ref="A1:W49"/>
  <sheetViews>
    <sheetView showRowColHeaders="0" zoomScaleNormal="100" workbookViewId="0">
      <pane ySplit="6045" topLeftCell="A43"/>
      <selection activeCell="C8" sqref="C8"/>
      <selection pane="bottomLeft" activeCell="C9" sqref="C9"/>
    </sheetView>
  </sheetViews>
  <sheetFormatPr baseColWidth="10" defaultRowHeight="12.75" x14ac:dyDescent="0.2"/>
  <cols>
    <col min="1" max="1" width="4.28515625" style="309" customWidth="1"/>
    <col min="2" max="2" width="10.140625" style="311" customWidth="1"/>
    <col min="3" max="3" width="30.7109375" style="312" customWidth="1"/>
    <col min="4" max="4" width="1.5703125" style="309" customWidth="1"/>
    <col min="5" max="6" width="8.42578125" style="309" customWidth="1"/>
    <col min="7" max="9" width="8.42578125" style="309" hidden="1" customWidth="1"/>
    <col min="10" max="10" width="8.42578125" style="309" customWidth="1"/>
    <col min="11" max="11" width="1.5703125" style="309" customWidth="1"/>
    <col min="12" max="12" width="8.42578125" style="309" customWidth="1"/>
    <col min="13" max="13" width="1.5703125" style="309" customWidth="1"/>
    <col min="14" max="14" width="8.42578125" style="309" customWidth="1"/>
    <col min="15" max="16" width="1.5703125" style="309" customWidth="1"/>
    <col min="17" max="17" width="7.42578125" style="313" customWidth="1"/>
    <col min="18" max="18" width="8.42578125" style="309" customWidth="1"/>
    <col min="19" max="19" width="2.140625" style="309" customWidth="1"/>
    <col min="20" max="20" width="1.5703125" style="309" customWidth="1"/>
    <col min="21" max="21" width="11" style="314" customWidth="1"/>
    <col min="22" max="23" width="1.5703125" style="309" customWidth="1"/>
    <col min="24" max="16384" width="11.42578125" style="309"/>
  </cols>
  <sheetData>
    <row r="1" spans="1:23" ht="18" x14ac:dyDescent="0.25">
      <c r="A1" s="1" t="s">
        <v>194</v>
      </c>
      <c r="B1" s="33" t="s">
        <v>54</v>
      </c>
      <c r="C1" s="315" t="s">
        <v>193</v>
      </c>
      <c r="D1" s="254"/>
      <c r="E1" s="316"/>
      <c r="F1" s="315"/>
      <c r="G1" s="254"/>
      <c r="H1" s="315"/>
      <c r="I1" s="315"/>
      <c r="J1" s="317" t="s">
        <v>192</v>
      </c>
      <c r="K1" s="254"/>
      <c r="L1" s="382" t="s">
        <v>276</v>
      </c>
      <c r="M1" s="254"/>
      <c r="N1" s="254"/>
      <c r="O1" s="318"/>
      <c r="P1" s="318"/>
      <c r="Q1" s="254" t="str">
        <f>IF(A!E6="","",A!E6)</f>
        <v/>
      </c>
      <c r="R1" s="319"/>
      <c r="S1" s="320"/>
      <c r="T1" s="254"/>
      <c r="U1" s="321"/>
      <c r="V1" s="254"/>
      <c r="W1" s="254"/>
    </row>
    <row r="2" spans="1:23" x14ac:dyDescent="0.2">
      <c r="A2" s="402" t="s">
        <v>274</v>
      </c>
      <c r="B2" s="381"/>
      <c r="C2" s="322" t="s">
        <v>191</v>
      </c>
      <c r="D2" s="260"/>
      <c r="E2" s="403">
        <v>46266</v>
      </c>
      <c r="F2" s="260"/>
      <c r="G2" s="11"/>
      <c r="H2" s="260"/>
      <c r="I2" s="260"/>
      <c r="J2" s="383">
        <f>Aug!J2</f>
        <v>0</v>
      </c>
      <c r="K2" s="323" t="s">
        <v>190</v>
      </c>
      <c r="L2" s="11"/>
      <c r="M2" s="11"/>
      <c r="N2" s="11"/>
      <c r="O2" s="324"/>
      <c r="P2" s="324"/>
      <c r="Q2" s="260"/>
      <c r="R2" s="11"/>
      <c r="S2" s="260"/>
      <c r="T2" s="11"/>
      <c r="U2" s="325"/>
      <c r="V2" s="11"/>
      <c r="W2" s="11"/>
    </row>
    <row r="3" spans="1:23" x14ac:dyDescent="0.2">
      <c r="A3" s="326"/>
      <c r="B3" s="327"/>
      <c r="C3" s="322" t="s">
        <v>189</v>
      </c>
      <c r="D3" s="11"/>
      <c r="E3" s="403">
        <v>46295</v>
      </c>
      <c r="F3" s="260"/>
      <c r="G3" s="11"/>
      <c r="H3" s="260"/>
      <c r="I3" s="260"/>
      <c r="J3" s="328" t="s">
        <v>188</v>
      </c>
      <c r="K3" s="11"/>
      <c r="L3" s="11"/>
      <c r="M3" s="11"/>
      <c r="N3" s="11"/>
      <c r="O3" s="11"/>
      <c r="P3" s="329"/>
      <c r="Q3" s="260"/>
      <c r="R3" s="330"/>
      <c r="S3" s="331"/>
      <c r="T3" s="11"/>
      <c r="U3" s="325"/>
      <c r="V3" s="11"/>
      <c r="W3" s="11"/>
    </row>
    <row r="4" spans="1:23" x14ac:dyDescent="0.2">
      <c r="A4" s="332"/>
      <c r="B4" s="327"/>
      <c r="C4" s="259"/>
      <c r="D4" s="11"/>
      <c r="E4" s="333">
        <f ca="1">IF(E2="",TODAY(),E2)</f>
        <v>46266</v>
      </c>
      <c r="F4" s="260"/>
      <c r="G4" s="11"/>
      <c r="H4" s="260"/>
      <c r="I4" s="260"/>
      <c r="J4" s="384">
        <f>Aug!R44</f>
        <v>0</v>
      </c>
      <c r="K4" s="323" t="s">
        <v>187</v>
      </c>
      <c r="L4" s="11"/>
      <c r="M4" s="11"/>
      <c r="N4" s="11"/>
      <c r="O4" s="11"/>
      <c r="P4" s="324"/>
      <c r="Q4" s="334"/>
      <c r="R4" s="260"/>
      <c r="S4" s="11"/>
      <c r="T4" s="11"/>
      <c r="U4" s="325"/>
      <c r="V4" s="11"/>
      <c r="W4" s="11"/>
    </row>
    <row r="5" spans="1:23" x14ac:dyDescent="0.2">
      <c r="A5" s="332"/>
      <c r="B5" s="327"/>
      <c r="C5" s="259"/>
      <c r="D5" s="11"/>
      <c r="E5" s="11"/>
      <c r="F5" s="11"/>
      <c r="G5" s="11"/>
      <c r="H5" s="11"/>
      <c r="I5" s="11"/>
      <c r="J5" s="11"/>
      <c r="K5" s="11"/>
      <c r="L5" s="260"/>
      <c r="M5" s="11"/>
      <c r="N5" s="324"/>
      <c r="O5" s="11"/>
      <c r="P5" s="324"/>
      <c r="Q5" s="260"/>
      <c r="R5" s="260"/>
      <c r="S5" s="11"/>
      <c r="T5" s="11"/>
      <c r="U5" s="325"/>
      <c r="V5" s="11"/>
      <c r="W5" s="269"/>
    </row>
    <row r="6" spans="1:23" ht="23.25" thickBot="1" x14ac:dyDescent="0.25">
      <c r="A6" s="335"/>
      <c r="B6" s="336" t="s">
        <v>110</v>
      </c>
      <c r="C6" s="337" t="s">
        <v>19</v>
      </c>
      <c r="D6" s="269"/>
      <c r="E6" s="261"/>
      <c r="F6" s="261"/>
      <c r="G6" s="261"/>
      <c r="H6" s="261"/>
      <c r="I6" s="261"/>
      <c r="J6" s="328"/>
      <c r="K6" s="11"/>
      <c r="L6" s="338" t="s">
        <v>186</v>
      </c>
      <c r="M6" s="11"/>
      <c r="N6" s="338" t="s">
        <v>185</v>
      </c>
      <c r="O6" s="11"/>
      <c r="P6" s="338"/>
      <c r="Q6" s="339" t="s">
        <v>74</v>
      </c>
      <c r="R6" s="340"/>
      <c r="S6" s="340"/>
      <c r="T6" s="337"/>
      <c r="U6" s="341"/>
      <c r="V6" s="337"/>
      <c r="W6" s="269"/>
    </row>
    <row r="7" spans="1:23" ht="15.75" thickBot="1" x14ac:dyDescent="0.3">
      <c r="A7" s="332"/>
      <c r="B7" s="270" t="s">
        <v>121</v>
      </c>
      <c r="C7" s="271" t="s">
        <v>19</v>
      </c>
      <c r="D7" s="272"/>
      <c r="E7" s="273">
        <v>1</v>
      </c>
      <c r="F7" s="274">
        <v>2</v>
      </c>
      <c r="G7" s="274">
        <v>3</v>
      </c>
      <c r="H7" s="274">
        <v>4</v>
      </c>
      <c r="I7" s="274">
        <v>5</v>
      </c>
      <c r="J7" s="274">
        <v>6</v>
      </c>
      <c r="K7" s="342"/>
      <c r="L7" s="275"/>
      <c r="M7" s="276"/>
      <c r="N7" s="277"/>
      <c r="O7" s="278"/>
      <c r="P7" s="279"/>
      <c r="Q7" s="280"/>
      <c r="R7" s="281"/>
      <c r="S7" s="282"/>
      <c r="T7" s="281"/>
      <c r="U7" s="283">
        <f ca="1">E4</f>
        <v>46266</v>
      </c>
      <c r="V7" s="281"/>
      <c r="W7" s="284"/>
    </row>
    <row r="8" spans="1:23" x14ac:dyDescent="0.2">
      <c r="A8" s="343" t="s">
        <v>184</v>
      </c>
      <c r="B8" s="344">
        <f>IF(E2="","",E2)</f>
        <v>46266</v>
      </c>
      <c r="C8" s="404"/>
      <c r="D8" s="405"/>
      <c r="E8" s="406"/>
      <c r="F8" s="406"/>
      <c r="G8" s="406"/>
      <c r="H8" s="406"/>
      <c r="I8" s="406"/>
      <c r="J8" s="406"/>
      <c r="K8" s="345"/>
      <c r="L8" s="346"/>
      <c r="M8" s="347"/>
      <c r="N8" s="348"/>
      <c r="O8" s="391"/>
      <c r="P8" s="392"/>
      <c r="Q8" s="349"/>
      <c r="R8" s="350"/>
      <c r="S8" s="351"/>
      <c r="T8" s="352"/>
      <c r="U8" s="353">
        <f t="shared" ref="U8:U42" si="0">B8</f>
        <v>46266</v>
      </c>
      <c r="V8" s="352"/>
      <c r="W8" s="288"/>
    </row>
    <row r="9" spans="1:23" x14ac:dyDescent="0.2">
      <c r="A9" s="354">
        <v>2</v>
      </c>
      <c r="B9" s="344">
        <f>IF(B8="","",SUM(B8+1))</f>
        <v>46267</v>
      </c>
      <c r="C9" s="404"/>
      <c r="D9" s="405"/>
      <c r="E9" s="406"/>
      <c r="F9" s="406"/>
      <c r="G9" s="406"/>
      <c r="H9" s="406"/>
      <c r="I9" s="406"/>
      <c r="J9" s="406"/>
      <c r="K9" s="355"/>
      <c r="L9" s="348"/>
      <c r="M9" s="347"/>
      <c r="N9" s="348"/>
      <c r="O9" s="391"/>
      <c r="P9" s="392"/>
      <c r="Q9" s="356"/>
      <c r="R9" s="357"/>
      <c r="S9" s="358"/>
      <c r="T9" s="352"/>
      <c r="U9" s="359">
        <f t="shared" si="0"/>
        <v>46267</v>
      </c>
      <c r="V9" s="352"/>
      <c r="W9" s="288"/>
    </row>
    <row r="10" spans="1:23" ht="12.75" customHeight="1" x14ac:dyDescent="0.2">
      <c r="A10" s="354">
        <v>3</v>
      </c>
      <c r="B10" s="344">
        <f>IF(B9="","",IF(B9=E3,"",SUM(B9+1)))</f>
        <v>46268</v>
      </c>
      <c r="C10" s="404"/>
      <c r="D10" s="405"/>
      <c r="E10" s="406"/>
      <c r="F10" s="406"/>
      <c r="G10" s="406"/>
      <c r="H10" s="406"/>
      <c r="I10" s="406"/>
      <c r="J10" s="406"/>
      <c r="K10" s="355"/>
      <c r="L10" s="348"/>
      <c r="M10" s="347"/>
      <c r="N10" s="348"/>
      <c r="O10" s="391"/>
      <c r="P10" s="392"/>
      <c r="Q10" s="356"/>
      <c r="R10" s="357"/>
      <c r="S10" s="358"/>
      <c r="T10" s="352"/>
      <c r="U10" s="359">
        <f t="shared" si="0"/>
        <v>46268</v>
      </c>
      <c r="V10" s="352"/>
      <c r="W10" s="288"/>
    </row>
    <row r="11" spans="1:23" x14ac:dyDescent="0.2">
      <c r="A11" s="360">
        <v>4</v>
      </c>
      <c r="B11" s="344">
        <f>IF(B10="","",IF(B10=E3,"",SUM(B10+1)))</f>
        <v>46269</v>
      </c>
      <c r="C11" s="404"/>
      <c r="D11" s="405"/>
      <c r="E11" s="406"/>
      <c r="F11" s="406"/>
      <c r="G11" s="406"/>
      <c r="H11" s="406"/>
      <c r="I11" s="406"/>
      <c r="J11" s="406"/>
      <c r="K11" s="355"/>
      <c r="L11" s="348"/>
      <c r="M11" s="347"/>
      <c r="N11" s="348"/>
      <c r="O11" s="391"/>
      <c r="P11" s="392"/>
      <c r="Q11" s="356"/>
      <c r="R11" s="357"/>
      <c r="S11" s="358"/>
      <c r="T11" s="352"/>
      <c r="U11" s="359">
        <f t="shared" si="0"/>
        <v>46269</v>
      </c>
      <c r="V11" s="352"/>
      <c r="W11" s="288"/>
    </row>
    <row r="12" spans="1:23" x14ac:dyDescent="0.2">
      <c r="A12" s="354">
        <v>5</v>
      </c>
      <c r="B12" s="344">
        <f>IF(B11="","",IF(B11=E3,"",SUM(B11+1)))</f>
        <v>46270</v>
      </c>
      <c r="C12" s="404"/>
      <c r="D12" s="405"/>
      <c r="E12" s="406"/>
      <c r="F12" s="406"/>
      <c r="G12" s="406"/>
      <c r="H12" s="406"/>
      <c r="I12" s="406"/>
      <c r="J12" s="406"/>
      <c r="K12" s="355"/>
      <c r="L12" s="348"/>
      <c r="M12" s="347"/>
      <c r="N12" s="348"/>
      <c r="O12" s="391"/>
      <c r="P12" s="392"/>
      <c r="Q12" s="356"/>
      <c r="R12" s="357"/>
      <c r="S12" s="358"/>
      <c r="T12" s="352"/>
      <c r="U12" s="359">
        <f t="shared" si="0"/>
        <v>46270</v>
      </c>
      <c r="V12" s="352"/>
      <c r="W12" s="288"/>
    </row>
    <row r="13" spans="1:23" x14ac:dyDescent="0.2">
      <c r="A13" s="354">
        <v>6</v>
      </c>
      <c r="B13" s="344">
        <f>IF(B12="","",IF(B12=E3,"",SUM(B12+1)))</f>
        <v>46271</v>
      </c>
      <c r="C13" s="404"/>
      <c r="D13" s="405"/>
      <c r="E13" s="406"/>
      <c r="F13" s="406"/>
      <c r="G13" s="406"/>
      <c r="H13" s="406"/>
      <c r="I13" s="406"/>
      <c r="J13" s="406"/>
      <c r="K13" s="355"/>
      <c r="L13" s="348"/>
      <c r="M13" s="347"/>
      <c r="N13" s="348"/>
      <c r="O13" s="391"/>
      <c r="P13" s="392"/>
      <c r="Q13" s="356"/>
      <c r="R13" s="357"/>
      <c r="S13" s="358"/>
      <c r="T13" s="352"/>
      <c r="U13" s="359">
        <f t="shared" si="0"/>
        <v>46271</v>
      </c>
      <c r="V13" s="352"/>
      <c r="W13" s="288"/>
    </row>
    <row r="14" spans="1:23" x14ac:dyDescent="0.2">
      <c r="A14" s="354">
        <v>7</v>
      </c>
      <c r="B14" s="344">
        <f>IF(B13="","",IF(B13=E3,"",SUM(B13+1)))</f>
        <v>46272</v>
      </c>
      <c r="C14" s="404" t="s">
        <v>297</v>
      </c>
      <c r="D14" s="405"/>
      <c r="E14" s="406"/>
      <c r="F14" s="406"/>
      <c r="G14" s="406"/>
      <c r="H14" s="406"/>
      <c r="I14" s="406"/>
      <c r="J14" s="406"/>
      <c r="K14" s="355"/>
      <c r="L14" s="348"/>
      <c r="M14" s="347"/>
      <c r="N14" s="348"/>
      <c r="O14" s="391"/>
      <c r="P14" s="392"/>
      <c r="Q14" s="356"/>
      <c r="R14" s="357"/>
      <c r="S14" s="358"/>
      <c r="T14" s="352"/>
      <c r="U14" s="359">
        <f t="shared" si="0"/>
        <v>46272</v>
      </c>
      <c r="V14" s="352"/>
      <c r="W14" s="288"/>
    </row>
    <row r="15" spans="1:23" x14ac:dyDescent="0.2">
      <c r="A15" s="354">
        <v>8</v>
      </c>
      <c r="B15" s="344">
        <f>IF(B14="","",IF(B14=E3,"",SUM(B14+1)))</f>
        <v>46273</v>
      </c>
      <c r="C15" s="404" t="s">
        <v>299</v>
      </c>
      <c r="D15" s="405"/>
      <c r="E15" s="406"/>
      <c r="F15" s="406"/>
      <c r="G15" s="406"/>
      <c r="H15" s="406"/>
      <c r="I15" s="406"/>
      <c r="J15" s="406"/>
      <c r="K15" s="355"/>
      <c r="L15" s="348"/>
      <c r="M15" s="347"/>
      <c r="N15" s="348"/>
      <c r="O15" s="391"/>
      <c r="P15" s="392"/>
      <c r="Q15" s="356"/>
      <c r="R15" s="357"/>
      <c r="S15" s="358"/>
      <c r="T15" s="352"/>
      <c r="U15" s="359">
        <f t="shared" si="0"/>
        <v>46273</v>
      </c>
      <c r="V15" s="352"/>
      <c r="W15" s="290"/>
    </row>
    <row r="16" spans="1:23" x14ac:dyDescent="0.2">
      <c r="A16" s="354">
        <v>9</v>
      </c>
      <c r="B16" s="344">
        <f>IF(B15="","",IF(B15=E3,"",SUM(B15+1)))</f>
        <v>46274</v>
      </c>
      <c r="C16" s="404" t="s">
        <v>298</v>
      </c>
      <c r="D16" s="405"/>
      <c r="E16" s="406"/>
      <c r="F16" s="406"/>
      <c r="G16" s="406"/>
      <c r="H16" s="406"/>
      <c r="I16" s="406"/>
      <c r="J16" s="406"/>
      <c r="K16" s="355"/>
      <c r="L16" s="348"/>
      <c r="M16" s="347"/>
      <c r="N16" s="348"/>
      <c r="O16" s="391"/>
      <c r="P16" s="392"/>
      <c r="Q16" s="356"/>
      <c r="R16" s="357"/>
      <c r="S16" s="358"/>
      <c r="T16" s="352"/>
      <c r="U16" s="359">
        <f t="shared" si="0"/>
        <v>46274</v>
      </c>
      <c r="V16" s="352"/>
      <c r="W16" s="288"/>
    </row>
    <row r="17" spans="1:23" x14ac:dyDescent="0.2">
      <c r="A17" s="354">
        <v>10</v>
      </c>
      <c r="B17" s="344">
        <f>IF(B16="","",IF(B16=E3,"",SUM(B16+1)))</f>
        <v>46275</v>
      </c>
      <c r="C17" s="404"/>
      <c r="D17" s="405"/>
      <c r="E17" s="406"/>
      <c r="F17" s="406"/>
      <c r="G17" s="406"/>
      <c r="H17" s="406"/>
      <c r="I17" s="406"/>
      <c r="J17" s="406"/>
      <c r="K17" s="355"/>
      <c r="L17" s="348"/>
      <c r="M17" s="347"/>
      <c r="N17" s="348"/>
      <c r="O17" s="391"/>
      <c r="P17" s="392"/>
      <c r="Q17" s="356"/>
      <c r="R17" s="357"/>
      <c r="S17" s="358"/>
      <c r="T17" s="352"/>
      <c r="U17" s="359">
        <f t="shared" si="0"/>
        <v>46275</v>
      </c>
      <c r="V17" s="352"/>
      <c r="W17" s="288"/>
    </row>
    <row r="18" spans="1:23" x14ac:dyDescent="0.2">
      <c r="A18" s="354">
        <v>11</v>
      </c>
      <c r="B18" s="344">
        <f>IF(B17="","",IF(B17=E3,"",SUM(B17+1)))</f>
        <v>46276</v>
      </c>
      <c r="C18" s="404"/>
      <c r="D18" s="405"/>
      <c r="E18" s="406"/>
      <c r="F18" s="406"/>
      <c r="G18" s="406"/>
      <c r="H18" s="406"/>
      <c r="I18" s="406"/>
      <c r="J18" s="406"/>
      <c r="K18" s="355"/>
      <c r="L18" s="348"/>
      <c r="M18" s="347"/>
      <c r="N18" s="348"/>
      <c r="O18" s="391"/>
      <c r="P18" s="392"/>
      <c r="Q18" s="356"/>
      <c r="R18" s="357"/>
      <c r="S18" s="358"/>
      <c r="T18" s="352"/>
      <c r="U18" s="359">
        <f t="shared" si="0"/>
        <v>46276</v>
      </c>
      <c r="V18" s="352"/>
      <c r="W18" s="288"/>
    </row>
    <row r="19" spans="1:23" x14ac:dyDescent="0.2">
      <c r="A19" s="354">
        <v>12</v>
      </c>
      <c r="B19" s="344">
        <f>IF(B18="","",IF(B18=E3,"",SUM(B18+1)))</f>
        <v>46277</v>
      </c>
      <c r="C19" s="404"/>
      <c r="D19" s="405"/>
      <c r="E19" s="406"/>
      <c r="F19" s="406"/>
      <c r="G19" s="406"/>
      <c r="H19" s="406"/>
      <c r="I19" s="406"/>
      <c r="J19" s="406"/>
      <c r="K19" s="355"/>
      <c r="L19" s="348"/>
      <c r="M19" s="347"/>
      <c r="N19" s="348"/>
      <c r="O19" s="391"/>
      <c r="P19" s="392"/>
      <c r="Q19" s="356"/>
      <c r="R19" s="357"/>
      <c r="S19" s="358"/>
      <c r="T19" s="352"/>
      <c r="U19" s="359">
        <f t="shared" si="0"/>
        <v>46277</v>
      </c>
      <c r="V19" s="352"/>
      <c r="W19" s="288"/>
    </row>
    <row r="20" spans="1:23" x14ac:dyDescent="0.2">
      <c r="A20" s="354">
        <v>13</v>
      </c>
      <c r="B20" s="344">
        <f>IF(B19="","",IF(B19=E3,"",SUM(B19+1)))</f>
        <v>46278</v>
      </c>
      <c r="C20" s="404"/>
      <c r="D20" s="405"/>
      <c r="E20" s="406"/>
      <c r="F20" s="406"/>
      <c r="G20" s="406"/>
      <c r="H20" s="406"/>
      <c r="I20" s="406"/>
      <c r="J20" s="406"/>
      <c r="K20" s="355"/>
      <c r="L20" s="348"/>
      <c r="M20" s="347"/>
      <c r="N20" s="348"/>
      <c r="O20" s="391"/>
      <c r="P20" s="392"/>
      <c r="Q20" s="356"/>
      <c r="R20" s="357"/>
      <c r="S20" s="358"/>
      <c r="T20" s="352"/>
      <c r="U20" s="359">
        <f t="shared" si="0"/>
        <v>46278</v>
      </c>
      <c r="V20" s="352"/>
      <c r="W20" s="288"/>
    </row>
    <row r="21" spans="1:23" x14ac:dyDescent="0.2">
      <c r="A21" s="354">
        <v>14</v>
      </c>
      <c r="B21" s="344">
        <f>IF(B20="","",IF(B20=E3,"",SUM(B20+1)))</f>
        <v>46279</v>
      </c>
      <c r="C21" s="404"/>
      <c r="D21" s="405"/>
      <c r="E21" s="406"/>
      <c r="F21" s="406"/>
      <c r="G21" s="406"/>
      <c r="H21" s="406"/>
      <c r="I21" s="406"/>
      <c r="J21" s="406"/>
      <c r="K21" s="355"/>
      <c r="L21" s="348"/>
      <c r="M21" s="347"/>
      <c r="N21" s="348"/>
      <c r="O21" s="391"/>
      <c r="P21" s="392"/>
      <c r="Q21" s="356"/>
      <c r="R21" s="357"/>
      <c r="S21" s="358"/>
      <c r="T21" s="352"/>
      <c r="U21" s="359">
        <f t="shared" si="0"/>
        <v>46279</v>
      </c>
      <c r="V21" s="352"/>
      <c r="W21" s="288"/>
    </row>
    <row r="22" spans="1:23" x14ac:dyDescent="0.2">
      <c r="A22" s="354">
        <v>15</v>
      </c>
      <c r="B22" s="344">
        <f>IF(B21="","",IF(B21=E3,"",SUM(B21+1)))</f>
        <v>46280</v>
      </c>
      <c r="C22" s="404"/>
      <c r="D22" s="405"/>
      <c r="E22" s="406"/>
      <c r="F22" s="406"/>
      <c r="G22" s="406"/>
      <c r="H22" s="406"/>
      <c r="I22" s="406"/>
      <c r="J22" s="406"/>
      <c r="K22" s="355"/>
      <c r="L22" s="348"/>
      <c r="M22" s="347"/>
      <c r="N22" s="348"/>
      <c r="O22" s="391"/>
      <c r="P22" s="392"/>
      <c r="Q22" s="356"/>
      <c r="R22" s="357"/>
      <c r="S22" s="358"/>
      <c r="T22" s="352"/>
      <c r="U22" s="359">
        <f t="shared" si="0"/>
        <v>46280</v>
      </c>
      <c r="V22" s="352"/>
      <c r="W22" s="288"/>
    </row>
    <row r="23" spans="1:23" x14ac:dyDescent="0.2">
      <c r="A23" s="354">
        <v>16</v>
      </c>
      <c r="B23" s="344">
        <f>IF(B22="","",IF(B22=E3,"",SUM(B22+1)))</f>
        <v>46281</v>
      </c>
      <c r="C23" s="404"/>
      <c r="D23" s="405"/>
      <c r="E23" s="406"/>
      <c r="F23" s="406"/>
      <c r="G23" s="406"/>
      <c r="H23" s="406"/>
      <c r="I23" s="406"/>
      <c r="J23" s="406"/>
      <c r="K23" s="355"/>
      <c r="L23" s="348"/>
      <c r="M23" s="347"/>
      <c r="N23" s="348"/>
      <c r="O23" s="391"/>
      <c r="P23" s="392"/>
      <c r="Q23" s="356"/>
      <c r="R23" s="357"/>
      <c r="S23" s="358"/>
      <c r="T23" s="352"/>
      <c r="U23" s="359">
        <f t="shared" si="0"/>
        <v>46281</v>
      </c>
      <c r="V23" s="352"/>
      <c r="W23" s="288"/>
    </row>
    <row r="24" spans="1:23" x14ac:dyDescent="0.2">
      <c r="A24" s="354">
        <v>17</v>
      </c>
      <c r="B24" s="344">
        <f>IF(B23="","",IF(B23=E3,"",SUM(B23+1)))</f>
        <v>46282</v>
      </c>
      <c r="C24" s="404"/>
      <c r="D24" s="405"/>
      <c r="E24" s="406"/>
      <c r="F24" s="406"/>
      <c r="G24" s="406"/>
      <c r="H24" s="406"/>
      <c r="I24" s="406"/>
      <c r="J24" s="406"/>
      <c r="K24" s="355"/>
      <c r="L24" s="348"/>
      <c r="M24" s="347"/>
      <c r="N24" s="348"/>
      <c r="O24" s="391"/>
      <c r="P24" s="392"/>
      <c r="Q24" s="356"/>
      <c r="R24" s="357"/>
      <c r="S24" s="358"/>
      <c r="T24" s="352"/>
      <c r="U24" s="359">
        <f t="shared" si="0"/>
        <v>46282</v>
      </c>
      <c r="V24" s="352"/>
      <c r="W24" s="288"/>
    </row>
    <row r="25" spans="1:23" x14ac:dyDescent="0.2">
      <c r="A25" s="354">
        <v>18</v>
      </c>
      <c r="B25" s="344">
        <f>IF(B24="","",IF(B24=E3,"",SUM(B24+1)))</f>
        <v>46283</v>
      </c>
      <c r="C25" s="404"/>
      <c r="D25" s="405"/>
      <c r="E25" s="406"/>
      <c r="F25" s="406"/>
      <c r="G25" s="406"/>
      <c r="H25" s="406"/>
      <c r="I25" s="406"/>
      <c r="J25" s="406"/>
      <c r="K25" s="355"/>
      <c r="L25" s="348"/>
      <c r="M25" s="347"/>
      <c r="N25" s="348"/>
      <c r="O25" s="391"/>
      <c r="P25" s="392"/>
      <c r="Q25" s="356"/>
      <c r="R25" s="357"/>
      <c r="S25" s="358"/>
      <c r="T25" s="352"/>
      <c r="U25" s="359">
        <f t="shared" si="0"/>
        <v>46283</v>
      </c>
      <c r="V25" s="352"/>
      <c r="W25" s="288"/>
    </row>
    <row r="26" spans="1:23" x14ac:dyDescent="0.2">
      <c r="A26" s="354">
        <v>19</v>
      </c>
      <c r="B26" s="344">
        <f>IF(B25="","",IF(B25=E3,"",SUM(B25+1)))</f>
        <v>46284</v>
      </c>
      <c r="C26" s="404"/>
      <c r="D26" s="405"/>
      <c r="E26" s="406"/>
      <c r="F26" s="406"/>
      <c r="G26" s="406"/>
      <c r="H26" s="406"/>
      <c r="I26" s="406"/>
      <c r="J26" s="406"/>
      <c r="K26" s="355"/>
      <c r="L26" s="348"/>
      <c r="M26" s="347"/>
      <c r="N26" s="348"/>
      <c r="O26" s="391"/>
      <c r="P26" s="392"/>
      <c r="Q26" s="356"/>
      <c r="R26" s="357"/>
      <c r="S26" s="358"/>
      <c r="T26" s="352"/>
      <c r="U26" s="359">
        <f t="shared" si="0"/>
        <v>46284</v>
      </c>
      <c r="V26" s="352"/>
      <c r="W26" s="288"/>
    </row>
    <row r="27" spans="1:23" x14ac:dyDescent="0.2">
      <c r="A27" s="354">
        <v>20</v>
      </c>
      <c r="B27" s="344">
        <f>IF(B26="","",IF(B26=E3,"",SUM(B26+1)))</f>
        <v>46285</v>
      </c>
      <c r="C27" s="404" t="s">
        <v>253</v>
      </c>
      <c r="D27" s="405"/>
      <c r="E27" s="406"/>
      <c r="F27" s="406"/>
      <c r="G27" s="406"/>
      <c r="H27" s="406"/>
      <c r="I27" s="406"/>
      <c r="J27" s="406"/>
      <c r="K27" s="355"/>
      <c r="L27" s="348"/>
      <c r="M27" s="347"/>
      <c r="N27" s="348"/>
      <c r="O27" s="391"/>
      <c r="P27" s="392"/>
      <c r="Q27" s="356"/>
      <c r="R27" s="357"/>
      <c r="S27" s="358"/>
      <c r="T27" s="352"/>
      <c r="U27" s="359">
        <f t="shared" si="0"/>
        <v>46285</v>
      </c>
      <c r="V27" s="352"/>
      <c r="W27" s="288"/>
    </row>
    <row r="28" spans="1:23" x14ac:dyDescent="0.2">
      <c r="A28" s="354">
        <v>21</v>
      </c>
      <c r="B28" s="344">
        <f>IF(B27="","",IF(B27=E3,"",SUM(B27+1)))</f>
        <v>46286</v>
      </c>
      <c r="C28" s="404"/>
      <c r="D28" s="405"/>
      <c r="E28" s="406"/>
      <c r="F28" s="406"/>
      <c r="G28" s="406"/>
      <c r="H28" s="406"/>
      <c r="I28" s="406"/>
      <c r="J28" s="406"/>
      <c r="K28" s="355"/>
      <c r="L28" s="348"/>
      <c r="M28" s="347"/>
      <c r="N28" s="348"/>
      <c r="O28" s="391"/>
      <c r="P28" s="392"/>
      <c r="Q28" s="356"/>
      <c r="R28" s="357"/>
      <c r="S28" s="358"/>
      <c r="T28" s="352"/>
      <c r="U28" s="359">
        <f t="shared" si="0"/>
        <v>46286</v>
      </c>
      <c r="V28" s="352"/>
      <c r="W28" s="288"/>
    </row>
    <row r="29" spans="1:23" x14ac:dyDescent="0.2">
      <c r="A29" s="354">
        <v>22</v>
      </c>
      <c r="B29" s="344">
        <f>IF(B28="","",IF(B28=E3,"",SUM(B28+1)))</f>
        <v>46287</v>
      </c>
      <c r="C29" s="404"/>
      <c r="D29" s="405"/>
      <c r="E29" s="406"/>
      <c r="F29" s="406"/>
      <c r="G29" s="406"/>
      <c r="H29" s="406"/>
      <c r="I29" s="406"/>
      <c r="J29" s="406"/>
      <c r="K29" s="355"/>
      <c r="L29" s="348"/>
      <c r="M29" s="347"/>
      <c r="N29" s="348"/>
      <c r="O29" s="391"/>
      <c r="P29" s="392"/>
      <c r="Q29" s="356"/>
      <c r="R29" s="357"/>
      <c r="S29" s="358"/>
      <c r="T29" s="352"/>
      <c r="U29" s="359">
        <f t="shared" si="0"/>
        <v>46287</v>
      </c>
      <c r="V29" s="352"/>
      <c r="W29" s="288"/>
    </row>
    <row r="30" spans="1:23" x14ac:dyDescent="0.2">
      <c r="A30" s="354">
        <v>23</v>
      </c>
      <c r="B30" s="344">
        <f>IF(B29="","",IF(B29=E3,"",SUM(B29+1)))</f>
        <v>46288</v>
      </c>
      <c r="C30" s="404"/>
      <c r="D30" s="405"/>
      <c r="E30" s="406"/>
      <c r="F30" s="406"/>
      <c r="G30" s="406"/>
      <c r="H30" s="406"/>
      <c r="I30" s="406"/>
      <c r="J30" s="406"/>
      <c r="K30" s="355"/>
      <c r="L30" s="348"/>
      <c r="M30" s="347"/>
      <c r="N30" s="348"/>
      <c r="O30" s="391"/>
      <c r="P30" s="392"/>
      <c r="Q30" s="356"/>
      <c r="R30" s="357"/>
      <c r="S30" s="358"/>
      <c r="T30" s="352"/>
      <c r="U30" s="359">
        <f t="shared" si="0"/>
        <v>46288</v>
      </c>
      <c r="V30" s="352"/>
      <c r="W30" s="288"/>
    </row>
    <row r="31" spans="1:23" x14ac:dyDescent="0.2">
      <c r="A31" s="354">
        <v>24</v>
      </c>
      <c r="B31" s="344">
        <f>IF(B30="","",IF(B30=E3,"",SUM(B30+1)))</f>
        <v>46289</v>
      </c>
      <c r="C31" s="404"/>
      <c r="D31" s="405"/>
      <c r="E31" s="406"/>
      <c r="F31" s="406"/>
      <c r="G31" s="406"/>
      <c r="H31" s="406"/>
      <c r="I31" s="406"/>
      <c r="J31" s="406"/>
      <c r="K31" s="355"/>
      <c r="L31" s="348"/>
      <c r="M31" s="347"/>
      <c r="N31" s="348"/>
      <c r="O31" s="391"/>
      <c r="P31" s="392"/>
      <c r="Q31" s="356"/>
      <c r="R31" s="357"/>
      <c r="S31" s="358"/>
      <c r="T31" s="352"/>
      <c r="U31" s="359">
        <f t="shared" si="0"/>
        <v>46289</v>
      </c>
      <c r="V31" s="352"/>
      <c r="W31" s="288"/>
    </row>
    <row r="32" spans="1:23" x14ac:dyDescent="0.2">
      <c r="A32" s="354">
        <v>25</v>
      </c>
      <c r="B32" s="344">
        <f>IF(B31="","",IF(B31=E3,"",SUM(B31+1)))</f>
        <v>46290</v>
      </c>
      <c r="C32" s="404"/>
      <c r="D32" s="405"/>
      <c r="E32" s="406"/>
      <c r="F32" s="406"/>
      <c r="G32" s="406"/>
      <c r="H32" s="406"/>
      <c r="I32" s="406"/>
      <c r="J32" s="406"/>
      <c r="K32" s="355"/>
      <c r="L32" s="348"/>
      <c r="M32" s="347"/>
      <c r="N32" s="348"/>
      <c r="O32" s="391"/>
      <c r="P32" s="392"/>
      <c r="Q32" s="356"/>
      <c r="R32" s="357"/>
      <c r="S32" s="358"/>
      <c r="T32" s="352"/>
      <c r="U32" s="359">
        <f t="shared" si="0"/>
        <v>46290</v>
      </c>
      <c r="V32" s="352"/>
      <c r="W32" s="288"/>
    </row>
    <row r="33" spans="1:23" x14ac:dyDescent="0.2">
      <c r="A33" s="354">
        <v>26</v>
      </c>
      <c r="B33" s="344">
        <f>IF(B32="","",IF(B32=E3,"",SUM(B32+1)))</f>
        <v>46291</v>
      </c>
      <c r="C33" s="404"/>
      <c r="D33" s="405"/>
      <c r="E33" s="406"/>
      <c r="F33" s="406"/>
      <c r="G33" s="406"/>
      <c r="H33" s="406"/>
      <c r="I33" s="406"/>
      <c r="J33" s="406"/>
      <c r="K33" s="355"/>
      <c r="L33" s="348"/>
      <c r="M33" s="347"/>
      <c r="N33" s="348"/>
      <c r="O33" s="391"/>
      <c r="P33" s="392"/>
      <c r="Q33" s="356"/>
      <c r="R33" s="357"/>
      <c r="S33" s="358"/>
      <c r="T33" s="352"/>
      <c r="U33" s="359">
        <f t="shared" si="0"/>
        <v>46291</v>
      </c>
      <c r="V33" s="352"/>
      <c r="W33" s="288"/>
    </row>
    <row r="34" spans="1:23" x14ac:dyDescent="0.2">
      <c r="A34" s="354">
        <v>27</v>
      </c>
      <c r="B34" s="344">
        <f>IF(B33="","",IF(B33=E3,"",SUM(B33+1)))</f>
        <v>46292</v>
      </c>
      <c r="C34" s="404"/>
      <c r="D34" s="405"/>
      <c r="E34" s="406"/>
      <c r="F34" s="406"/>
      <c r="G34" s="406"/>
      <c r="H34" s="406"/>
      <c r="I34" s="406"/>
      <c r="J34" s="406"/>
      <c r="K34" s="355"/>
      <c r="L34" s="348"/>
      <c r="M34" s="347"/>
      <c r="N34" s="348"/>
      <c r="O34" s="391"/>
      <c r="P34" s="392"/>
      <c r="Q34" s="356"/>
      <c r="R34" s="357"/>
      <c r="S34" s="358"/>
      <c r="T34" s="352"/>
      <c r="U34" s="359">
        <f t="shared" si="0"/>
        <v>46292</v>
      </c>
      <c r="V34" s="352"/>
      <c r="W34" s="288"/>
    </row>
    <row r="35" spans="1:23" x14ac:dyDescent="0.2">
      <c r="A35" s="354">
        <v>28</v>
      </c>
      <c r="B35" s="344">
        <f>IF(B34="","",IF(B34=E3,"",SUM(B34+1)))</f>
        <v>46293</v>
      </c>
      <c r="C35" s="404"/>
      <c r="D35" s="405"/>
      <c r="E35" s="406"/>
      <c r="F35" s="406"/>
      <c r="G35" s="406"/>
      <c r="H35" s="406"/>
      <c r="I35" s="406"/>
      <c r="J35" s="406"/>
      <c r="K35" s="355"/>
      <c r="L35" s="348"/>
      <c r="M35" s="347"/>
      <c r="N35" s="348"/>
      <c r="O35" s="391"/>
      <c r="P35" s="392"/>
      <c r="Q35" s="356"/>
      <c r="R35" s="357"/>
      <c r="S35" s="358"/>
      <c r="T35" s="352"/>
      <c r="U35" s="359">
        <f t="shared" si="0"/>
        <v>46293</v>
      </c>
      <c r="V35" s="352"/>
      <c r="W35" s="288"/>
    </row>
    <row r="36" spans="1:23" x14ac:dyDescent="0.2">
      <c r="A36" s="354">
        <v>29</v>
      </c>
      <c r="B36" s="344">
        <f>IF(B35="","",IF(B35=E3,"",SUM(B35+1)))</f>
        <v>46294</v>
      </c>
      <c r="C36" s="404"/>
      <c r="D36" s="405"/>
      <c r="E36" s="406"/>
      <c r="F36" s="406"/>
      <c r="G36" s="406"/>
      <c r="H36" s="406"/>
      <c r="I36" s="406"/>
      <c r="J36" s="406"/>
      <c r="K36" s="355"/>
      <c r="L36" s="348"/>
      <c r="M36" s="347"/>
      <c r="N36" s="348"/>
      <c r="O36" s="391"/>
      <c r="P36" s="392"/>
      <c r="Q36" s="356"/>
      <c r="R36" s="357"/>
      <c r="S36" s="358"/>
      <c r="T36" s="352"/>
      <c r="U36" s="359">
        <f t="shared" si="0"/>
        <v>46294</v>
      </c>
      <c r="V36" s="352"/>
      <c r="W36" s="288"/>
    </row>
    <row r="37" spans="1:23" x14ac:dyDescent="0.2">
      <c r="A37" s="354">
        <v>30</v>
      </c>
      <c r="B37" s="344">
        <f>IF(B36="","",IF(B36=E3,"",SUM(B36+1)))</f>
        <v>46295</v>
      </c>
      <c r="C37" s="404"/>
      <c r="D37" s="405"/>
      <c r="E37" s="406"/>
      <c r="F37" s="406"/>
      <c r="G37" s="406"/>
      <c r="H37" s="406"/>
      <c r="I37" s="406"/>
      <c r="J37" s="406"/>
      <c r="K37" s="355"/>
      <c r="L37" s="348"/>
      <c r="M37" s="347"/>
      <c r="N37" s="348"/>
      <c r="O37" s="391"/>
      <c r="P37" s="392"/>
      <c r="Q37" s="356"/>
      <c r="R37" s="357"/>
      <c r="S37" s="358"/>
      <c r="T37" s="352"/>
      <c r="U37" s="359">
        <f t="shared" si="0"/>
        <v>46295</v>
      </c>
      <c r="V37" s="352"/>
      <c r="W37" s="288"/>
    </row>
    <row r="38" spans="1:23" x14ac:dyDescent="0.2">
      <c r="A38" s="354">
        <v>31</v>
      </c>
      <c r="B38" s="344" t="str">
        <f>IF(B37="","",IF(B37=E3,"",SUM(B37+1)))</f>
        <v/>
      </c>
      <c r="C38" s="404"/>
      <c r="D38" s="405"/>
      <c r="E38" s="406"/>
      <c r="F38" s="406"/>
      <c r="G38" s="406"/>
      <c r="H38" s="406"/>
      <c r="I38" s="406"/>
      <c r="J38" s="406"/>
      <c r="K38" s="355"/>
      <c r="L38" s="348"/>
      <c r="M38" s="347"/>
      <c r="N38" s="348"/>
      <c r="O38" s="391"/>
      <c r="P38" s="392"/>
      <c r="Q38" s="356"/>
      <c r="R38" s="357"/>
      <c r="S38" s="358"/>
      <c r="T38" s="352"/>
      <c r="U38" s="359" t="str">
        <f t="shared" si="0"/>
        <v/>
      </c>
      <c r="V38" s="352"/>
      <c r="W38" s="288"/>
    </row>
    <row r="39" spans="1:23" x14ac:dyDescent="0.2">
      <c r="A39" s="354">
        <v>32</v>
      </c>
      <c r="B39" s="344" t="str">
        <f>IF(B38="","",IF(B38=E3,"",SUM(B38+1)))</f>
        <v/>
      </c>
      <c r="C39" s="404"/>
      <c r="D39" s="405"/>
      <c r="E39" s="406"/>
      <c r="F39" s="406"/>
      <c r="G39" s="406"/>
      <c r="H39" s="406"/>
      <c r="I39" s="406"/>
      <c r="J39" s="406"/>
      <c r="K39" s="355"/>
      <c r="L39" s="348"/>
      <c r="M39" s="347"/>
      <c r="N39" s="348"/>
      <c r="O39" s="391"/>
      <c r="P39" s="392"/>
      <c r="Q39" s="356"/>
      <c r="R39" s="357"/>
      <c r="S39" s="358"/>
      <c r="T39" s="352"/>
      <c r="U39" s="359" t="str">
        <f t="shared" si="0"/>
        <v/>
      </c>
      <c r="V39" s="352"/>
      <c r="W39" s="288"/>
    </row>
    <row r="40" spans="1:23" x14ac:dyDescent="0.2">
      <c r="A40" s="354">
        <v>33</v>
      </c>
      <c r="B40" s="344" t="str">
        <f>IF(B39="","",IF(B39=E3,"",SUM(B39+1)))</f>
        <v/>
      </c>
      <c r="C40" s="404"/>
      <c r="D40" s="405"/>
      <c r="E40" s="406"/>
      <c r="F40" s="406"/>
      <c r="G40" s="406"/>
      <c r="H40" s="406"/>
      <c r="I40" s="406"/>
      <c r="J40" s="406"/>
      <c r="K40" s="355"/>
      <c r="L40" s="348"/>
      <c r="M40" s="347"/>
      <c r="N40" s="348"/>
      <c r="O40" s="391"/>
      <c r="P40" s="392"/>
      <c r="Q40" s="356"/>
      <c r="R40" s="357"/>
      <c r="S40" s="358"/>
      <c r="T40" s="352"/>
      <c r="U40" s="359" t="str">
        <f t="shared" si="0"/>
        <v/>
      </c>
      <c r="V40" s="352"/>
      <c r="W40" s="288"/>
    </row>
    <row r="41" spans="1:23" x14ac:dyDescent="0.2">
      <c r="A41" s="354">
        <v>34</v>
      </c>
      <c r="B41" s="344" t="str">
        <f>IF(B40="","",IF(B40=E3,"",SUM(B40+1)))</f>
        <v/>
      </c>
      <c r="C41" s="404"/>
      <c r="D41" s="405"/>
      <c r="E41" s="406"/>
      <c r="F41" s="406"/>
      <c r="G41" s="406"/>
      <c r="H41" s="406"/>
      <c r="I41" s="406"/>
      <c r="J41" s="406"/>
      <c r="K41" s="355"/>
      <c r="L41" s="348"/>
      <c r="M41" s="347"/>
      <c r="N41" s="348"/>
      <c r="O41" s="391"/>
      <c r="P41" s="392"/>
      <c r="Q41" s="356"/>
      <c r="R41" s="357"/>
      <c r="S41" s="358"/>
      <c r="T41" s="352"/>
      <c r="U41" s="359" t="str">
        <f t="shared" si="0"/>
        <v/>
      </c>
      <c r="V41" s="352"/>
      <c r="W41" s="288"/>
    </row>
    <row r="42" spans="1:23" x14ac:dyDescent="0.2">
      <c r="A42" s="354">
        <v>35</v>
      </c>
      <c r="B42" s="344" t="str">
        <f>IF(B41="","",IF(B41=E3,"",SUM(B41+1)))</f>
        <v/>
      </c>
      <c r="C42" s="404"/>
      <c r="D42" s="405"/>
      <c r="E42" s="406"/>
      <c r="F42" s="406"/>
      <c r="G42" s="406"/>
      <c r="H42" s="406"/>
      <c r="I42" s="406"/>
      <c r="J42" s="406"/>
      <c r="K42" s="355"/>
      <c r="L42" s="348"/>
      <c r="M42" s="347"/>
      <c r="N42" s="348"/>
      <c r="O42" s="391"/>
      <c r="P42" s="392"/>
      <c r="Q42" s="356"/>
      <c r="R42" s="357"/>
      <c r="S42" s="358"/>
      <c r="T42" s="352"/>
      <c r="U42" s="359" t="str">
        <f t="shared" si="0"/>
        <v/>
      </c>
      <c r="V42" s="352"/>
      <c r="W42" s="288"/>
    </row>
    <row r="43" spans="1:23" ht="13.5" thickBot="1" x14ac:dyDescent="0.25">
      <c r="A43" s="332"/>
      <c r="B43" s="361"/>
      <c r="C43" s="362"/>
      <c r="D43" s="347"/>
      <c r="E43" s="363"/>
      <c r="F43" s="347"/>
      <c r="G43" s="347"/>
      <c r="H43" s="347"/>
      <c r="I43" s="347"/>
      <c r="J43" s="347"/>
      <c r="K43" s="364" t="s">
        <v>181</v>
      </c>
      <c r="L43" s="365">
        <f>SUM(L8:L42)</f>
        <v>0</v>
      </c>
      <c r="M43" s="11"/>
      <c r="N43" s="365">
        <f>IF(AND(COUNTA(N8:N42)="",J4=0),"",SUM(N$8:N42,J$4/24))</f>
        <v>0</v>
      </c>
      <c r="O43" s="393"/>
      <c r="P43" s="393"/>
      <c r="Q43" s="366" t="str">
        <f>IF(N43=0,"",IF(N43&lt;0,"= Minus","= Plus"))</f>
        <v/>
      </c>
      <c r="R43" s="367">
        <f>IF(N43="","",MOD(ABS(N43),60)+$N$56)</f>
        <v>0</v>
      </c>
      <c r="S43" s="368" t="str">
        <f>IF(N43="","","h")</f>
        <v>h</v>
      </c>
      <c r="T43" s="11"/>
      <c r="U43" s="369"/>
      <c r="V43" s="11"/>
      <c r="W43" s="291"/>
    </row>
    <row r="44" spans="1:23" ht="13.5" thickTop="1" x14ac:dyDescent="0.2">
      <c r="A44" s="370"/>
      <c r="B44" s="263"/>
      <c r="C44" s="371"/>
      <c r="D44" s="263"/>
      <c r="E44" s="263"/>
      <c r="F44" s="263"/>
      <c r="G44" s="263"/>
      <c r="H44" s="263"/>
      <c r="I44" s="263"/>
      <c r="J44" s="263"/>
      <c r="K44" s="263"/>
      <c r="L44" s="375"/>
      <c r="M44" s="263"/>
      <c r="N44" s="263"/>
      <c r="O44" s="263"/>
      <c r="P44" s="263"/>
      <c r="Q44" s="372" t="s">
        <v>180</v>
      </c>
      <c r="R44" s="373">
        <f>ROUND(N43*24,2)</f>
        <v>0</v>
      </c>
      <c r="S44" s="263"/>
      <c r="T44" s="263"/>
      <c r="U44" s="374"/>
      <c r="V44" s="263"/>
      <c r="W44" s="263"/>
    </row>
    <row r="45" spans="1:23" ht="18.75" x14ac:dyDescent="0.3">
      <c r="A45" s="50" t="str">
        <f>CONCATENATE(A!$E$5,", ",A!$E$6)</f>
        <v xml:space="preserve">, </v>
      </c>
      <c r="B45" s="45"/>
      <c r="C45" s="292"/>
      <c r="D45" s="45"/>
      <c r="E45" s="45"/>
      <c r="F45" s="52"/>
      <c r="G45" s="56"/>
      <c r="H45" s="52"/>
      <c r="I45" s="52"/>
      <c r="J45" s="52"/>
      <c r="K45" s="56" t="s">
        <v>179</v>
      </c>
      <c r="L45" s="52">
        <f>Aug!U48</f>
        <v>0</v>
      </c>
      <c r="M45" s="299"/>
      <c r="N45" s="45"/>
      <c r="O45" s="45"/>
      <c r="P45" s="45"/>
      <c r="Q45" s="56"/>
      <c r="R45" s="45"/>
      <c r="S45" s="45"/>
      <c r="T45" s="45"/>
      <c r="U45" s="295"/>
      <c r="V45" s="45"/>
      <c r="W45" s="45"/>
    </row>
    <row r="46" spans="1:23" x14ac:dyDescent="0.2">
      <c r="A46" s="45"/>
      <c r="B46" s="296"/>
      <c r="C46" s="292"/>
      <c r="D46" s="45"/>
      <c r="E46" s="45"/>
      <c r="F46" s="52"/>
      <c r="G46" s="56"/>
      <c r="H46" s="52"/>
      <c r="I46" s="52"/>
      <c r="J46" s="45"/>
      <c r="K46" s="56" t="s">
        <v>178</v>
      </c>
      <c r="L46" s="52">
        <f>Aug!U47</f>
        <v>0</v>
      </c>
      <c r="M46" s="299"/>
      <c r="N46" s="45"/>
      <c r="O46" s="45"/>
      <c r="P46" s="45"/>
      <c r="Q46" s="56"/>
      <c r="R46" s="45"/>
      <c r="S46" s="45"/>
      <c r="T46" s="45"/>
      <c r="U46" s="295"/>
      <c r="V46" s="45"/>
      <c r="W46" s="45"/>
    </row>
    <row r="47" spans="1:23" x14ac:dyDescent="0.2">
      <c r="A47" s="45"/>
      <c r="B47" s="296"/>
      <c r="C47" s="292"/>
      <c r="D47" s="45"/>
      <c r="E47" s="45"/>
      <c r="F47" s="52"/>
      <c r="G47" s="56"/>
      <c r="H47" s="52"/>
      <c r="I47" s="52"/>
      <c r="J47" s="45"/>
      <c r="K47" s="56" t="s">
        <v>177</v>
      </c>
      <c r="L47" s="310"/>
      <c r="M47" s="294"/>
      <c r="N47" s="45"/>
      <c r="O47" s="45"/>
      <c r="P47" s="45"/>
      <c r="Q47" s="56"/>
      <c r="R47" s="45"/>
      <c r="S47" s="45"/>
      <c r="T47" s="56" t="s">
        <v>176</v>
      </c>
      <c r="U47" s="297">
        <f>IF((L48-L45)&lt;0,0,L48-L45)</f>
        <v>0</v>
      </c>
      <c r="V47" s="45"/>
      <c r="W47" s="45"/>
    </row>
    <row r="48" spans="1:23" ht="15" x14ac:dyDescent="0.35">
      <c r="A48" s="45"/>
      <c r="B48" s="296"/>
      <c r="C48" s="292"/>
      <c r="D48" s="45"/>
      <c r="E48" s="45"/>
      <c r="F48" s="45"/>
      <c r="G48" s="56"/>
      <c r="H48" s="45"/>
      <c r="I48" s="45"/>
      <c r="J48" s="45"/>
      <c r="K48" s="56" t="s">
        <v>175</v>
      </c>
      <c r="L48" s="298">
        <f>L45+L46-L47</f>
        <v>0</v>
      </c>
      <c r="M48" s="299"/>
      <c r="N48" s="45"/>
      <c r="O48" s="45"/>
      <c r="P48" s="45"/>
      <c r="Q48" s="56"/>
      <c r="R48" s="45"/>
      <c r="S48" s="45"/>
      <c r="T48" s="56" t="s">
        <v>174</v>
      </c>
      <c r="U48" s="297">
        <f>IF((L48-L45)&lt;0,L48,L48-U47)</f>
        <v>0</v>
      </c>
      <c r="V48" s="45"/>
      <c r="W48" s="45"/>
    </row>
    <row r="49" spans="1:23" x14ac:dyDescent="0.2">
      <c r="A49" s="45"/>
      <c r="B49" s="296"/>
      <c r="C49" s="292"/>
      <c r="D49" s="45"/>
      <c r="E49" s="45"/>
      <c r="F49" s="45"/>
      <c r="G49" s="56"/>
      <c r="H49" s="45"/>
      <c r="I49" s="45"/>
      <c r="J49" s="45"/>
      <c r="K49" s="45"/>
      <c r="L49" s="45"/>
      <c r="M49" s="299"/>
      <c r="N49" s="45"/>
      <c r="O49" s="45"/>
      <c r="P49" s="45"/>
      <c r="Q49" s="56"/>
      <c r="R49" s="45"/>
      <c r="S49" s="45"/>
      <c r="T49" s="45"/>
      <c r="U49" s="295"/>
      <c r="V49" s="45"/>
      <c r="W49" s="45"/>
    </row>
  </sheetData>
  <sheetProtection algorithmName="SHA-512" hashValue="gws74McMWU+ph33rYyWFXCa7yUdxhAGqYhbcbO83WHmN1i+NulmBQo6PlP/KNck6yxr6FpeeDIf+6aNvirmuNA==" saltValue="27Ki9GTNuEIRKAztGnAu1A==" spinCount="100000" sheet="1" objects="1" scenarios="1"/>
  <conditionalFormatting sqref="B8:B42 K8:K42 U8:U42">
    <cfRule type="expression" dxfId="7" priority="1" stopIfTrue="1">
      <formula>WEEKDAY($B8)=7</formula>
    </cfRule>
    <cfRule type="expression" dxfId="6" priority="2" stopIfTrue="1">
      <formula>WEEKDAY($B8)=1</formula>
    </cfRule>
  </conditionalFormatting>
  <hyperlinks>
    <hyperlink ref="B1" location="Zentrale!A1" display="Zentrale!A1" xr:uid="{F7FE1028-F4B1-4F51-8A0C-96C6959B4056}"/>
    <hyperlink ref="L1" location="Umrechnung!A1" display="Umrechnung!A1" xr:uid="{544B9AC9-5113-4697-8F1E-9C47678F9ECA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72" orientation="landscape" horizontalDpi="4294967292" verticalDpi="300" r:id="rId1"/>
  <headerFooter alignWithMargins="0">
    <oddHeader>&amp;C&amp;14&amp;D</oddHeader>
    <oddFooter>&amp;R&amp;14&amp;F   © Auvista Verlag München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32BE8-B4B7-41DA-BE82-07B5B0957FB7}">
  <dimension ref="A1:W49"/>
  <sheetViews>
    <sheetView showRowColHeaders="0" zoomScaleNormal="100" workbookViewId="0">
      <pane ySplit="6045" topLeftCell="A43"/>
      <selection activeCell="C8" sqref="C8"/>
      <selection pane="bottomLeft" activeCell="C9" sqref="C9"/>
    </sheetView>
  </sheetViews>
  <sheetFormatPr baseColWidth="10" defaultRowHeight="12.75" x14ac:dyDescent="0.2"/>
  <cols>
    <col min="1" max="1" width="4.28515625" style="309" customWidth="1"/>
    <col min="2" max="2" width="10.140625" style="311" customWidth="1"/>
    <col min="3" max="3" width="30.7109375" style="312" customWidth="1"/>
    <col min="4" max="4" width="1.5703125" style="309" customWidth="1"/>
    <col min="5" max="6" width="8.42578125" style="309" customWidth="1"/>
    <col min="7" max="9" width="8.42578125" style="309" hidden="1" customWidth="1"/>
    <col min="10" max="10" width="8.42578125" style="309" customWidth="1"/>
    <col min="11" max="11" width="1.5703125" style="309" customWidth="1"/>
    <col min="12" max="12" width="8.42578125" style="309" customWidth="1"/>
    <col min="13" max="13" width="1.5703125" style="309" customWidth="1"/>
    <col min="14" max="14" width="8.42578125" style="309" customWidth="1"/>
    <col min="15" max="16" width="1.5703125" style="309" customWidth="1"/>
    <col min="17" max="17" width="7.42578125" style="313" customWidth="1"/>
    <col min="18" max="18" width="8.42578125" style="309" customWidth="1"/>
    <col min="19" max="19" width="2.140625" style="309" customWidth="1"/>
    <col min="20" max="20" width="1.5703125" style="309" customWidth="1"/>
    <col min="21" max="21" width="11" style="314" customWidth="1"/>
    <col min="22" max="23" width="1.5703125" style="309" customWidth="1"/>
    <col min="24" max="16384" width="11.42578125" style="309"/>
  </cols>
  <sheetData>
    <row r="1" spans="1:23" ht="18" x14ac:dyDescent="0.25">
      <c r="A1" s="1" t="s">
        <v>194</v>
      </c>
      <c r="B1" s="33" t="s">
        <v>54</v>
      </c>
      <c r="C1" s="315" t="s">
        <v>193</v>
      </c>
      <c r="D1" s="254"/>
      <c r="E1" s="316"/>
      <c r="F1" s="315"/>
      <c r="G1" s="254"/>
      <c r="H1" s="315"/>
      <c r="I1" s="315"/>
      <c r="J1" s="317" t="s">
        <v>192</v>
      </c>
      <c r="K1" s="254"/>
      <c r="L1" s="382" t="s">
        <v>276</v>
      </c>
      <c r="M1" s="254"/>
      <c r="N1" s="254"/>
      <c r="O1" s="318"/>
      <c r="P1" s="318"/>
      <c r="Q1" s="254" t="str">
        <f>IF(A!E6="","",A!E6)</f>
        <v/>
      </c>
      <c r="R1" s="319"/>
      <c r="S1" s="320"/>
      <c r="T1" s="254"/>
      <c r="U1" s="321"/>
      <c r="V1" s="254"/>
      <c r="W1" s="254"/>
    </row>
    <row r="2" spans="1:23" x14ac:dyDescent="0.2">
      <c r="A2" s="402" t="s">
        <v>274</v>
      </c>
      <c r="B2" s="381"/>
      <c r="C2" s="322" t="s">
        <v>191</v>
      </c>
      <c r="D2" s="260"/>
      <c r="E2" s="403">
        <v>46296</v>
      </c>
      <c r="F2" s="260"/>
      <c r="G2" s="11"/>
      <c r="H2" s="260"/>
      <c r="I2" s="260"/>
      <c r="J2" s="383">
        <f>Sep!J2</f>
        <v>0</v>
      </c>
      <c r="K2" s="323" t="s">
        <v>190</v>
      </c>
      <c r="L2" s="11"/>
      <c r="M2" s="11"/>
      <c r="N2" s="11"/>
      <c r="O2" s="324"/>
      <c r="P2" s="324"/>
      <c r="Q2" s="260"/>
      <c r="R2" s="11"/>
      <c r="S2" s="260"/>
      <c r="T2" s="11"/>
      <c r="U2" s="325"/>
      <c r="V2" s="11"/>
      <c r="W2" s="11"/>
    </row>
    <row r="3" spans="1:23" x14ac:dyDescent="0.2">
      <c r="A3" s="326"/>
      <c r="B3" s="327"/>
      <c r="C3" s="322" t="s">
        <v>189</v>
      </c>
      <c r="D3" s="11"/>
      <c r="E3" s="403">
        <v>46326</v>
      </c>
      <c r="F3" s="260"/>
      <c r="G3" s="11"/>
      <c r="H3" s="260"/>
      <c r="I3" s="260"/>
      <c r="J3" s="328" t="s">
        <v>188</v>
      </c>
      <c r="K3" s="11"/>
      <c r="L3" s="11"/>
      <c r="M3" s="11"/>
      <c r="N3" s="11"/>
      <c r="O3" s="11"/>
      <c r="P3" s="329"/>
      <c r="Q3" s="260"/>
      <c r="R3" s="330"/>
      <c r="S3" s="331"/>
      <c r="T3" s="11"/>
      <c r="U3" s="325"/>
      <c r="V3" s="11"/>
      <c r="W3" s="11"/>
    </row>
    <row r="4" spans="1:23" x14ac:dyDescent="0.2">
      <c r="A4" s="332"/>
      <c r="B4" s="327"/>
      <c r="C4" s="259"/>
      <c r="D4" s="11"/>
      <c r="E4" s="333">
        <f ca="1">IF(E2="",TODAY(),E2)</f>
        <v>46296</v>
      </c>
      <c r="F4" s="260"/>
      <c r="G4" s="11"/>
      <c r="H4" s="260"/>
      <c r="I4" s="260"/>
      <c r="J4" s="384">
        <f>Sep!R44</f>
        <v>0</v>
      </c>
      <c r="K4" s="323" t="s">
        <v>187</v>
      </c>
      <c r="L4" s="11"/>
      <c r="M4" s="11"/>
      <c r="N4" s="11"/>
      <c r="O4" s="11"/>
      <c r="P4" s="324"/>
      <c r="Q4" s="334"/>
      <c r="R4" s="260"/>
      <c r="S4" s="11"/>
      <c r="T4" s="11"/>
      <c r="U4" s="325"/>
      <c r="V4" s="11"/>
      <c r="W4" s="11"/>
    </row>
    <row r="5" spans="1:23" x14ac:dyDescent="0.2">
      <c r="A5" s="332"/>
      <c r="B5" s="327"/>
      <c r="C5" s="259"/>
      <c r="D5" s="11"/>
      <c r="E5" s="11"/>
      <c r="F5" s="11"/>
      <c r="G5" s="11"/>
      <c r="H5" s="11"/>
      <c r="I5" s="11"/>
      <c r="J5" s="11"/>
      <c r="K5" s="11"/>
      <c r="L5" s="260"/>
      <c r="M5" s="11"/>
      <c r="N5" s="324"/>
      <c r="O5" s="11"/>
      <c r="P5" s="324"/>
      <c r="Q5" s="260"/>
      <c r="R5" s="260"/>
      <c r="S5" s="11"/>
      <c r="T5" s="11"/>
      <c r="U5" s="325"/>
      <c r="V5" s="11"/>
      <c r="W5" s="269"/>
    </row>
    <row r="6" spans="1:23" ht="23.25" thickBot="1" x14ac:dyDescent="0.25">
      <c r="A6" s="335"/>
      <c r="B6" s="336" t="s">
        <v>110</v>
      </c>
      <c r="C6" s="337" t="s">
        <v>19</v>
      </c>
      <c r="D6" s="269"/>
      <c r="E6" s="261"/>
      <c r="F6" s="261"/>
      <c r="G6" s="261"/>
      <c r="H6" s="261"/>
      <c r="I6" s="261"/>
      <c r="J6" s="328"/>
      <c r="K6" s="11"/>
      <c r="L6" s="338" t="s">
        <v>186</v>
      </c>
      <c r="M6" s="11"/>
      <c r="N6" s="338" t="s">
        <v>185</v>
      </c>
      <c r="O6" s="11"/>
      <c r="P6" s="338"/>
      <c r="Q6" s="339" t="s">
        <v>74</v>
      </c>
      <c r="R6" s="340"/>
      <c r="S6" s="340"/>
      <c r="T6" s="337"/>
      <c r="U6" s="341"/>
      <c r="V6" s="337"/>
      <c r="W6" s="269"/>
    </row>
    <row r="7" spans="1:23" ht="15.75" thickBot="1" x14ac:dyDescent="0.3">
      <c r="A7" s="332"/>
      <c r="B7" s="270" t="s">
        <v>121</v>
      </c>
      <c r="C7" s="271" t="s">
        <v>19</v>
      </c>
      <c r="D7" s="272"/>
      <c r="E7" s="273">
        <v>1</v>
      </c>
      <c r="F7" s="274">
        <v>2</v>
      </c>
      <c r="G7" s="274">
        <v>3</v>
      </c>
      <c r="H7" s="274">
        <v>4</v>
      </c>
      <c r="I7" s="274">
        <v>5</v>
      </c>
      <c r="J7" s="274">
        <v>6</v>
      </c>
      <c r="K7" s="342"/>
      <c r="L7" s="275"/>
      <c r="M7" s="276"/>
      <c r="N7" s="277"/>
      <c r="O7" s="278"/>
      <c r="P7" s="279"/>
      <c r="Q7" s="280"/>
      <c r="R7" s="281"/>
      <c r="S7" s="282"/>
      <c r="T7" s="281"/>
      <c r="U7" s="283">
        <f ca="1">E4</f>
        <v>46296</v>
      </c>
      <c r="V7" s="281"/>
      <c r="W7" s="284"/>
    </row>
    <row r="8" spans="1:23" x14ac:dyDescent="0.2">
      <c r="A8" s="343" t="s">
        <v>184</v>
      </c>
      <c r="B8" s="344">
        <f>IF(E2="","",E2)</f>
        <v>46296</v>
      </c>
      <c r="C8" s="404"/>
      <c r="D8" s="405"/>
      <c r="E8" s="406"/>
      <c r="F8" s="406"/>
      <c r="G8" s="406"/>
      <c r="H8" s="406"/>
      <c r="I8" s="406"/>
      <c r="J8" s="406"/>
      <c r="K8" s="345"/>
      <c r="L8" s="346"/>
      <c r="M8" s="347"/>
      <c r="N8" s="348"/>
      <c r="O8" s="391"/>
      <c r="P8" s="392"/>
      <c r="Q8" s="349"/>
      <c r="R8" s="350"/>
      <c r="S8" s="351"/>
      <c r="T8" s="352"/>
      <c r="U8" s="353">
        <f t="shared" ref="U8:U42" si="0">B8</f>
        <v>46296</v>
      </c>
      <c r="V8" s="352"/>
      <c r="W8" s="288"/>
    </row>
    <row r="9" spans="1:23" x14ac:dyDescent="0.2">
      <c r="A9" s="354">
        <v>2</v>
      </c>
      <c r="B9" s="344">
        <f>IF(B8="","",SUM(B8+1))</f>
        <v>46297</v>
      </c>
      <c r="C9" s="404"/>
      <c r="D9" s="405"/>
      <c r="E9" s="406"/>
      <c r="F9" s="406"/>
      <c r="G9" s="406"/>
      <c r="H9" s="406"/>
      <c r="I9" s="406"/>
      <c r="J9" s="406"/>
      <c r="K9" s="355"/>
      <c r="L9" s="348"/>
      <c r="M9" s="347"/>
      <c r="N9" s="348"/>
      <c r="O9" s="391"/>
      <c r="P9" s="392"/>
      <c r="Q9" s="356"/>
      <c r="R9" s="357"/>
      <c r="S9" s="358"/>
      <c r="T9" s="352"/>
      <c r="U9" s="359">
        <f t="shared" si="0"/>
        <v>46297</v>
      </c>
      <c r="V9" s="352"/>
      <c r="W9" s="288"/>
    </row>
    <row r="10" spans="1:23" ht="12.75" customHeight="1" x14ac:dyDescent="0.2">
      <c r="A10" s="354">
        <v>3</v>
      </c>
      <c r="B10" s="344">
        <f>IF(B9="","",IF(B9=E3,"",SUM(B9+1)))</f>
        <v>46298</v>
      </c>
      <c r="C10" s="404" t="s">
        <v>207</v>
      </c>
      <c r="D10" s="405"/>
      <c r="E10" s="406"/>
      <c r="F10" s="406"/>
      <c r="G10" s="406"/>
      <c r="H10" s="406"/>
      <c r="I10" s="406"/>
      <c r="J10" s="406"/>
      <c r="K10" s="355"/>
      <c r="L10" s="348"/>
      <c r="M10" s="347"/>
      <c r="N10" s="348"/>
      <c r="O10" s="391"/>
      <c r="P10" s="392"/>
      <c r="Q10" s="356"/>
      <c r="R10" s="357"/>
      <c r="S10" s="358"/>
      <c r="T10" s="352"/>
      <c r="U10" s="359">
        <f t="shared" si="0"/>
        <v>46298</v>
      </c>
      <c r="V10" s="352"/>
      <c r="W10" s="288"/>
    </row>
    <row r="11" spans="1:23" x14ac:dyDescent="0.2">
      <c r="A11" s="360">
        <v>4</v>
      </c>
      <c r="B11" s="344">
        <f>IF(B10="","",IF(B10=E3,"",SUM(B10+1)))</f>
        <v>46299</v>
      </c>
      <c r="C11" s="404"/>
      <c r="D11" s="405"/>
      <c r="E11" s="406"/>
      <c r="F11" s="406"/>
      <c r="G11" s="406"/>
      <c r="H11" s="406"/>
      <c r="I11" s="406"/>
      <c r="J11" s="406"/>
      <c r="K11" s="355"/>
      <c r="L11" s="348"/>
      <c r="M11" s="347"/>
      <c r="N11" s="348"/>
      <c r="O11" s="391"/>
      <c r="P11" s="392"/>
      <c r="Q11" s="356"/>
      <c r="R11" s="357"/>
      <c r="S11" s="358"/>
      <c r="T11" s="352"/>
      <c r="U11" s="359">
        <f t="shared" si="0"/>
        <v>46299</v>
      </c>
      <c r="V11" s="352"/>
      <c r="W11" s="288"/>
    </row>
    <row r="12" spans="1:23" x14ac:dyDescent="0.2">
      <c r="A12" s="354">
        <v>5</v>
      </c>
      <c r="B12" s="344">
        <f>IF(B11="","",IF(B11=E3,"",SUM(B11+1)))</f>
        <v>46300</v>
      </c>
      <c r="C12" s="404"/>
      <c r="D12" s="405"/>
      <c r="E12" s="406"/>
      <c r="F12" s="406"/>
      <c r="G12" s="406"/>
      <c r="H12" s="406"/>
      <c r="I12" s="406"/>
      <c r="J12" s="406"/>
      <c r="K12" s="355"/>
      <c r="L12" s="348"/>
      <c r="M12" s="347"/>
      <c r="N12" s="348"/>
      <c r="O12" s="391"/>
      <c r="P12" s="392"/>
      <c r="Q12" s="356"/>
      <c r="R12" s="357"/>
      <c r="S12" s="358"/>
      <c r="T12" s="352"/>
      <c r="U12" s="359">
        <f t="shared" si="0"/>
        <v>46300</v>
      </c>
      <c r="V12" s="352"/>
      <c r="W12" s="288"/>
    </row>
    <row r="13" spans="1:23" x14ac:dyDescent="0.2">
      <c r="A13" s="354">
        <v>6</v>
      </c>
      <c r="B13" s="344">
        <f>IF(B12="","",IF(B12=E3,"",SUM(B12+1)))</f>
        <v>46301</v>
      </c>
      <c r="C13" s="404"/>
      <c r="D13" s="405"/>
      <c r="E13" s="406"/>
      <c r="F13" s="406"/>
      <c r="G13" s="406"/>
      <c r="H13" s="406"/>
      <c r="I13" s="406"/>
      <c r="J13" s="406"/>
      <c r="K13" s="355"/>
      <c r="L13" s="348"/>
      <c r="M13" s="347"/>
      <c r="N13" s="348"/>
      <c r="O13" s="391"/>
      <c r="P13" s="392"/>
      <c r="Q13" s="356"/>
      <c r="R13" s="357"/>
      <c r="S13" s="358"/>
      <c r="T13" s="352"/>
      <c r="U13" s="359">
        <f t="shared" si="0"/>
        <v>46301</v>
      </c>
      <c r="V13" s="352"/>
      <c r="W13" s="288"/>
    </row>
    <row r="14" spans="1:23" x14ac:dyDescent="0.2">
      <c r="A14" s="354">
        <v>7</v>
      </c>
      <c r="B14" s="344">
        <f>IF(B13="","",IF(B13=E3,"",SUM(B13+1)))</f>
        <v>46302</v>
      </c>
      <c r="C14" s="407"/>
      <c r="D14" s="405"/>
      <c r="E14" s="406"/>
      <c r="F14" s="406"/>
      <c r="G14" s="406"/>
      <c r="H14" s="406"/>
      <c r="I14" s="406"/>
      <c r="J14" s="406"/>
      <c r="K14" s="355"/>
      <c r="L14" s="348"/>
      <c r="M14" s="347"/>
      <c r="N14" s="348"/>
      <c r="O14" s="391"/>
      <c r="P14" s="392"/>
      <c r="Q14" s="356"/>
      <c r="R14" s="357"/>
      <c r="S14" s="358"/>
      <c r="T14" s="352"/>
      <c r="U14" s="359">
        <f t="shared" si="0"/>
        <v>46302</v>
      </c>
      <c r="V14" s="352"/>
      <c r="W14" s="288"/>
    </row>
    <row r="15" spans="1:23" x14ac:dyDescent="0.2">
      <c r="A15" s="354">
        <v>8</v>
      </c>
      <c r="B15" s="344">
        <f>IF(B14="","",IF(B14=E3,"",SUM(B14+1)))</f>
        <v>46303</v>
      </c>
      <c r="C15" s="404" t="s">
        <v>297</v>
      </c>
      <c r="D15" s="405"/>
      <c r="E15" s="406"/>
      <c r="F15" s="406"/>
      <c r="G15" s="406"/>
      <c r="H15" s="406"/>
      <c r="I15" s="406"/>
      <c r="J15" s="406"/>
      <c r="K15" s="355"/>
      <c r="L15" s="348"/>
      <c r="M15" s="347"/>
      <c r="N15" s="348"/>
      <c r="O15" s="391"/>
      <c r="P15" s="392"/>
      <c r="Q15" s="356"/>
      <c r="R15" s="357"/>
      <c r="S15" s="358"/>
      <c r="T15" s="352"/>
      <c r="U15" s="359">
        <f t="shared" si="0"/>
        <v>46303</v>
      </c>
      <c r="V15" s="352"/>
      <c r="W15" s="290"/>
    </row>
    <row r="16" spans="1:23" x14ac:dyDescent="0.2">
      <c r="A16" s="354">
        <v>9</v>
      </c>
      <c r="B16" s="344">
        <f>IF(B15="","",IF(B15=E3,"",SUM(B15+1)))</f>
        <v>46304</v>
      </c>
      <c r="C16" s="404" t="s">
        <v>299</v>
      </c>
      <c r="D16" s="405"/>
      <c r="E16" s="406"/>
      <c r="F16" s="406"/>
      <c r="G16" s="406"/>
      <c r="H16" s="406"/>
      <c r="I16" s="406"/>
      <c r="J16" s="406"/>
      <c r="K16" s="355"/>
      <c r="L16" s="348"/>
      <c r="M16" s="347"/>
      <c r="N16" s="348"/>
      <c r="O16" s="391"/>
      <c r="P16" s="392"/>
      <c r="Q16" s="356"/>
      <c r="R16" s="357"/>
      <c r="S16" s="358"/>
      <c r="T16" s="352"/>
      <c r="U16" s="359">
        <f t="shared" si="0"/>
        <v>46304</v>
      </c>
      <c r="V16" s="352"/>
      <c r="W16" s="288"/>
    </row>
    <row r="17" spans="1:23" x14ac:dyDescent="0.2">
      <c r="A17" s="354">
        <v>10</v>
      </c>
      <c r="B17" s="344">
        <f>IF(B16="","",IF(B16=E3,"",SUM(B16+1)))</f>
        <v>46305</v>
      </c>
      <c r="C17" s="404" t="s">
        <v>298</v>
      </c>
      <c r="D17" s="405"/>
      <c r="E17" s="406"/>
      <c r="F17" s="406"/>
      <c r="G17" s="406"/>
      <c r="H17" s="406"/>
      <c r="I17" s="406"/>
      <c r="J17" s="406"/>
      <c r="K17" s="355"/>
      <c r="L17" s="348"/>
      <c r="M17" s="347"/>
      <c r="N17" s="348"/>
      <c r="O17" s="391"/>
      <c r="P17" s="392"/>
      <c r="Q17" s="356"/>
      <c r="R17" s="357"/>
      <c r="S17" s="358"/>
      <c r="T17" s="352"/>
      <c r="U17" s="359">
        <f t="shared" si="0"/>
        <v>46305</v>
      </c>
      <c r="V17" s="352"/>
      <c r="W17" s="288"/>
    </row>
    <row r="18" spans="1:23" x14ac:dyDescent="0.2">
      <c r="A18" s="354">
        <v>11</v>
      </c>
      <c r="B18" s="344">
        <f>IF(B17="","",IF(B17=E3,"",SUM(B17+1)))</f>
        <v>46306</v>
      </c>
      <c r="C18" s="404"/>
      <c r="D18" s="405"/>
      <c r="E18" s="406"/>
      <c r="F18" s="406"/>
      <c r="G18" s="406"/>
      <c r="H18" s="406"/>
      <c r="I18" s="406"/>
      <c r="J18" s="406"/>
      <c r="K18" s="355"/>
      <c r="L18" s="348"/>
      <c r="M18" s="347"/>
      <c r="N18" s="348"/>
      <c r="O18" s="391"/>
      <c r="P18" s="392"/>
      <c r="Q18" s="356"/>
      <c r="R18" s="357"/>
      <c r="S18" s="358"/>
      <c r="T18" s="352"/>
      <c r="U18" s="359">
        <f t="shared" si="0"/>
        <v>46306</v>
      </c>
      <c r="V18" s="352"/>
      <c r="W18" s="288"/>
    </row>
    <row r="19" spans="1:23" x14ac:dyDescent="0.2">
      <c r="A19" s="354">
        <v>12</v>
      </c>
      <c r="B19" s="344">
        <f>IF(B18="","",IF(B18=E3,"",SUM(B18+1)))</f>
        <v>46307</v>
      </c>
      <c r="C19" s="404"/>
      <c r="D19" s="405"/>
      <c r="E19" s="406"/>
      <c r="F19" s="406"/>
      <c r="G19" s="406"/>
      <c r="H19" s="406"/>
      <c r="I19" s="406"/>
      <c r="J19" s="406"/>
      <c r="K19" s="355"/>
      <c r="L19" s="348"/>
      <c r="M19" s="347"/>
      <c r="N19" s="348"/>
      <c r="O19" s="391"/>
      <c r="P19" s="392"/>
      <c r="Q19" s="356"/>
      <c r="R19" s="357"/>
      <c r="S19" s="358"/>
      <c r="T19" s="352"/>
      <c r="U19" s="359">
        <f t="shared" si="0"/>
        <v>46307</v>
      </c>
      <c r="V19" s="352"/>
      <c r="W19" s="288"/>
    </row>
    <row r="20" spans="1:23" x14ac:dyDescent="0.2">
      <c r="A20" s="354">
        <v>13</v>
      </c>
      <c r="B20" s="344">
        <f>IF(B19="","",IF(B19=E3,"",SUM(B19+1)))</f>
        <v>46308</v>
      </c>
      <c r="C20" s="404"/>
      <c r="D20" s="405"/>
      <c r="E20" s="406"/>
      <c r="F20" s="406"/>
      <c r="G20" s="406"/>
      <c r="H20" s="406"/>
      <c r="I20" s="406"/>
      <c r="J20" s="406"/>
      <c r="K20" s="355"/>
      <c r="L20" s="348"/>
      <c r="M20" s="347"/>
      <c r="N20" s="348"/>
      <c r="O20" s="391"/>
      <c r="P20" s="392"/>
      <c r="Q20" s="356"/>
      <c r="R20" s="357"/>
      <c r="S20" s="358"/>
      <c r="T20" s="352"/>
      <c r="U20" s="359">
        <f t="shared" si="0"/>
        <v>46308</v>
      </c>
      <c r="V20" s="352"/>
      <c r="W20" s="288"/>
    </row>
    <row r="21" spans="1:23" x14ac:dyDescent="0.2">
      <c r="A21" s="354">
        <v>14</v>
      </c>
      <c r="B21" s="344">
        <f>IF(B20="","",IF(B20=E3,"",SUM(B20+1)))</f>
        <v>46309</v>
      </c>
      <c r="C21" s="404"/>
      <c r="D21" s="405"/>
      <c r="E21" s="406"/>
      <c r="F21" s="406"/>
      <c r="G21" s="406"/>
      <c r="H21" s="406"/>
      <c r="I21" s="406"/>
      <c r="J21" s="406"/>
      <c r="K21" s="355"/>
      <c r="L21" s="348"/>
      <c r="M21" s="347"/>
      <c r="N21" s="348"/>
      <c r="O21" s="391"/>
      <c r="P21" s="392"/>
      <c r="Q21" s="356"/>
      <c r="R21" s="357"/>
      <c r="S21" s="358"/>
      <c r="T21" s="352"/>
      <c r="U21" s="359">
        <f t="shared" si="0"/>
        <v>46309</v>
      </c>
      <c r="V21" s="352"/>
      <c r="W21" s="288"/>
    </row>
    <row r="22" spans="1:23" x14ac:dyDescent="0.2">
      <c r="A22" s="354">
        <v>15</v>
      </c>
      <c r="B22" s="344">
        <f>IF(B21="","",IF(B21=E3,"",SUM(B21+1)))</f>
        <v>46310</v>
      </c>
      <c r="C22" s="404"/>
      <c r="D22" s="405"/>
      <c r="E22" s="406"/>
      <c r="F22" s="406"/>
      <c r="G22" s="406"/>
      <c r="H22" s="406"/>
      <c r="I22" s="406"/>
      <c r="J22" s="406"/>
      <c r="K22" s="355"/>
      <c r="L22" s="348"/>
      <c r="M22" s="347"/>
      <c r="N22" s="348"/>
      <c r="O22" s="391"/>
      <c r="P22" s="392"/>
      <c r="Q22" s="356"/>
      <c r="R22" s="357"/>
      <c r="S22" s="358"/>
      <c r="T22" s="352"/>
      <c r="U22" s="359">
        <f t="shared" si="0"/>
        <v>46310</v>
      </c>
      <c r="V22" s="352"/>
      <c r="W22" s="288"/>
    </row>
    <row r="23" spans="1:23" x14ac:dyDescent="0.2">
      <c r="A23" s="354">
        <v>16</v>
      </c>
      <c r="B23" s="344">
        <f>IF(B22="","",IF(B22=E3,"",SUM(B22+1)))</f>
        <v>46311</v>
      </c>
      <c r="C23" s="404"/>
      <c r="D23" s="405"/>
      <c r="E23" s="406"/>
      <c r="F23" s="406"/>
      <c r="G23" s="406"/>
      <c r="H23" s="406"/>
      <c r="I23" s="406"/>
      <c r="J23" s="406"/>
      <c r="K23" s="355"/>
      <c r="L23" s="348"/>
      <c r="M23" s="347"/>
      <c r="N23" s="348"/>
      <c r="O23" s="391"/>
      <c r="P23" s="392"/>
      <c r="Q23" s="356"/>
      <c r="R23" s="357"/>
      <c r="S23" s="358"/>
      <c r="T23" s="352"/>
      <c r="U23" s="359">
        <f t="shared" si="0"/>
        <v>46311</v>
      </c>
      <c r="V23" s="352"/>
      <c r="W23" s="288"/>
    </row>
    <row r="24" spans="1:23" x14ac:dyDescent="0.2">
      <c r="A24" s="354">
        <v>17</v>
      </c>
      <c r="B24" s="344">
        <f>IF(B23="","",IF(B23=E3,"",SUM(B23+1)))</f>
        <v>46312</v>
      </c>
      <c r="C24" s="404"/>
      <c r="D24" s="405"/>
      <c r="E24" s="406"/>
      <c r="F24" s="406"/>
      <c r="G24" s="406"/>
      <c r="H24" s="406"/>
      <c r="I24" s="406"/>
      <c r="J24" s="406"/>
      <c r="K24" s="355"/>
      <c r="L24" s="348"/>
      <c r="M24" s="347"/>
      <c r="N24" s="348"/>
      <c r="O24" s="391"/>
      <c r="P24" s="392"/>
      <c r="Q24" s="356"/>
      <c r="R24" s="357"/>
      <c r="S24" s="358"/>
      <c r="T24" s="352"/>
      <c r="U24" s="359">
        <f t="shared" si="0"/>
        <v>46312</v>
      </c>
      <c r="V24" s="352"/>
      <c r="W24" s="288"/>
    </row>
    <row r="25" spans="1:23" x14ac:dyDescent="0.2">
      <c r="A25" s="354">
        <v>18</v>
      </c>
      <c r="B25" s="344">
        <f>IF(B24="","",IF(B24=E3,"",SUM(B24+1)))</f>
        <v>46313</v>
      </c>
      <c r="C25" s="404"/>
      <c r="D25" s="405"/>
      <c r="E25" s="406"/>
      <c r="F25" s="406"/>
      <c r="G25" s="406"/>
      <c r="H25" s="406"/>
      <c r="I25" s="406"/>
      <c r="J25" s="406"/>
      <c r="K25" s="355"/>
      <c r="L25" s="348"/>
      <c r="M25" s="347"/>
      <c r="N25" s="348"/>
      <c r="O25" s="391"/>
      <c r="P25" s="392"/>
      <c r="Q25" s="356"/>
      <c r="R25" s="357"/>
      <c r="S25" s="358"/>
      <c r="T25" s="352"/>
      <c r="U25" s="359">
        <f t="shared" si="0"/>
        <v>46313</v>
      </c>
      <c r="V25" s="352"/>
      <c r="W25" s="288"/>
    </row>
    <row r="26" spans="1:23" x14ac:dyDescent="0.2">
      <c r="A26" s="354">
        <v>19</v>
      </c>
      <c r="B26" s="344">
        <f>IF(B25="","",IF(B25=E3,"",SUM(B25+1)))</f>
        <v>46314</v>
      </c>
      <c r="C26" s="404"/>
      <c r="D26" s="405"/>
      <c r="E26" s="406"/>
      <c r="F26" s="406"/>
      <c r="G26" s="406"/>
      <c r="H26" s="406"/>
      <c r="I26" s="406"/>
      <c r="J26" s="406"/>
      <c r="K26" s="355"/>
      <c r="L26" s="348"/>
      <c r="M26" s="347"/>
      <c r="N26" s="348"/>
      <c r="O26" s="391"/>
      <c r="P26" s="392"/>
      <c r="Q26" s="356"/>
      <c r="R26" s="357"/>
      <c r="S26" s="358"/>
      <c r="T26" s="352"/>
      <c r="U26" s="359">
        <f t="shared" si="0"/>
        <v>46314</v>
      </c>
      <c r="V26" s="352"/>
      <c r="W26" s="288"/>
    </row>
    <row r="27" spans="1:23" x14ac:dyDescent="0.2">
      <c r="A27" s="354">
        <v>20</v>
      </c>
      <c r="B27" s="344">
        <f>IF(B26="","",IF(B26=E3,"",SUM(B26+1)))</f>
        <v>46315</v>
      </c>
      <c r="C27" s="404"/>
      <c r="D27" s="405"/>
      <c r="E27" s="406"/>
      <c r="F27" s="406"/>
      <c r="G27" s="406"/>
      <c r="H27" s="406"/>
      <c r="I27" s="406"/>
      <c r="J27" s="406"/>
      <c r="K27" s="355"/>
      <c r="L27" s="348"/>
      <c r="M27" s="347"/>
      <c r="N27" s="348"/>
      <c r="O27" s="391"/>
      <c r="P27" s="392"/>
      <c r="Q27" s="356"/>
      <c r="R27" s="357"/>
      <c r="S27" s="358"/>
      <c r="T27" s="352"/>
      <c r="U27" s="359">
        <f t="shared" si="0"/>
        <v>46315</v>
      </c>
      <c r="V27" s="352"/>
      <c r="W27" s="288"/>
    </row>
    <row r="28" spans="1:23" x14ac:dyDescent="0.2">
      <c r="A28" s="354">
        <v>21</v>
      </c>
      <c r="B28" s="344">
        <f>IF(B27="","",IF(B27=E3,"",SUM(B27+1)))</f>
        <v>46316</v>
      </c>
      <c r="C28" s="404"/>
      <c r="D28" s="405"/>
      <c r="E28" s="406"/>
      <c r="F28" s="406"/>
      <c r="G28" s="406"/>
      <c r="H28" s="406"/>
      <c r="I28" s="406"/>
      <c r="J28" s="406"/>
      <c r="K28" s="355"/>
      <c r="L28" s="348"/>
      <c r="M28" s="347"/>
      <c r="N28" s="348"/>
      <c r="O28" s="391"/>
      <c r="P28" s="392"/>
      <c r="Q28" s="356"/>
      <c r="R28" s="357"/>
      <c r="S28" s="358"/>
      <c r="T28" s="352"/>
      <c r="U28" s="359">
        <f t="shared" si="0"/>
        <v>46316</v>
      </c>
      <c r="V28" s="352"/>
      <c r="W28" s="288"/>
    </row>
    <row r="29" spans="1:23" x14ac:dyDescent="0.2">
      <c r="A29" s="354">
        <v>22</v>
      </c>
      <c r="B29" s="344">
        <f>IF(B28="","",IF(B28=E3,"",SUM(B28+1)))</f>
        <v>46317</v>
      </c>
      <c r="C29" s="404"/>
      <c r="D29" s="405"/>
      <c r="E29" s="406"/>
      <c r="F29" s="406"/>
      <c r="G29" s="406"/>
      <c r="H29" s="406"/>
      <c r="I29" s="406"/>
      <c r="J29" s="406"/>
      <c r="K29" s="355"/>
      <c r="L29" s="348"/>
      <c r="M29" s="347"/>
      <c r="N29" s="348"/>
      <c r="O29" s="391"/>
      <c r="P29" s="392"/>
      <c r="Q29" s="356"/>
      <c r="R29" s="357"/>
      <c r="S29" s="358"/>
      <c r="T29" s="352"/>
      <c r="U29" s="359">
        <f t="shared" si="0"/>
        <v>46317</v>
      </c>
      <c r="V29" s="352"/>
      <c r="W29" s="288"/>
    </row>
    <row r="30" spans="1:23" x14ac:dyDescent="0.2">
      <c r="A30" s="354">
        <v>23</v>
      </c>
      <c r="B30" s="344">
        <f>IF(B29="","",IF(B29=E3,"",SUM(B29+1)))</f>
        <v>46318</v>
      </c>
      <c r="C30" s="404"/>
      <c r="D30" s="405"/>
      <c r="E30" s="406"/>
      <c r="F30" s="406"/>
      <c r="G30" s="406"/>
      <c r="H30" s="406"/>
      <c r="I30" s="406"/>
      <c r="J30" s="406"/>
      <c r="K30" s="355"/>
      <c r="L30" s="348"/>
      <c r="M30" s="347"/>
      <c r="N30" s="348"/>
      <c r="O30" s="391"/>
      <c r="P30" s="392"/>
      <c r="Q30" s="356"/>
      <c r="R30" s="357"/>
      <c r="S30" s="358"/>
      <c r="T30" s="352"/>
      <c r="U30" s="359">
        <f t="shared" si="0"/>
        <v>46318</v>
      </c>
      <c r="V30" s="352"/>
      <c r="W30" s="288"/>
    </row>
    <row r="31" spans="1:23" x14ac:dyDescent="0.2">
      <c r="A31" s="354">
        <v>24</v>
      </c>
      <c r="B31" s="344">
        <f>IF(B30="","",IF(B30=E3,"",SUM(B30+1)))</f>
        <v>46319</v>
      </c>
      <c r="C31" s="404"/>
      <c r="D31" s="405"/>
      <c r="E31" s="406"/>
      <c r="F31" s="406"/>
      <c r="G31" s="406"/>
      <c r="H31" s="406"/>
      <c r="I31" s="406"/>
      <c r="J31" s="406"/>
      <c r="K31" s="355"/>
      <c r="L31" s="348"/>
      <c r="M31" s="347"/>
      <c r="N31" s="348"/>
      <c r="O31" s="391"/>
      <c r="P31" s="392"/>
      <c r="Q31" s="356"/>
      <c r="R31" s="357"/>
      <c r="S31" s="358"/>
      <c r="T31" s="352"/>
      <c r="U31" s="359">
        <f t="shared" si="0"/>
        <v>46319</v>
      </c>
      <c r="V31" s="352"/>
      <c r="W31" s="288"/>
    </row>
    <row r="32" spans="1:23" x14ac:dyDescent="0.2">
      <c r="A32" s="354">
        <v>25</v>
      </c>
      <c r="B32" s="344">
        <f>IF(B31="","",IF(B31=E3,"",SUM(B31+1)))</f>
        <v>46320</v>
      </c>
      <c r="C32" s="404"/>
      <c r="D32" s="405"/>
      <c r="E32" s="406"/>
      <c r="F32" s="406"/>
      <c r="G32" s="406"/>
      <c r="H32" s="406"/>
      <c r="I32" s="406"/>
      <c r="J32" s="406"/>
      <c r="K32" s="355"/>
      <c r="L32" s="348"/>
      <c r="M32" s="347"/>
      <c r="N32" s="348"/>
      <c r="O32" s="391"/>
      <c r="P32" s="392"/>
      <c r="Q32" s="356"/>
      <c r="R32" s="357"/>
      <c r="S32" s="358"/>
      <c r="T32" s="352"/>
      <c r="U32" s="359">
        <f t="shared" si="0"/>
        <v>46320</v>
      </c>
      <c r="V32" s="352"/>
      <c r="W32" s="288"/>
    </row>
    <row r="33" spans="1:23" x14ac:dyDescent="0.2">
      <c r="A33" s="354">
        <v>26</v>
      </c>
      <c r="B33" s="344">
        <f>IF(B32="","",IF(B32=E3,"",SUM(B32+1)))</f>
        <v>46321</v>
      </c>
      <c r="C33" s="404" t="s">
        <v>206</v>
      </c>
      <c r="D33" s="405"/>
      <c r="E33" s="406"/>
      <c r="F33" s="406"/>
      <c r="G33" s="406"/>
      <c r="H33" s="406"/>
      <c r="I33" s="406"/>
      <c r="J33" s="406"/>
      <c r="K33" s="355"/>
      <c r="L33" s="348"/>
      <c r="M33" s="347"/>
      <c r="N33" s="348"/>
      <c r="O33" s="391"/>
      <c r="P33" s="392"/>
      <c r="Q33" s="356"/>
      <c r="R33" s="357"/>
      <c r="S33" s="358"/>
      <c r="T33" s="352"/>
      <c r="U33" s="359">
        <f t="shared" si="0"/>
        <v>46321</v>
      </c>
      <c r="V33" s="352"/>
      <c r="W33" s="288"/>
    </row>
    <row r="34" spans="1:23" x14ac:dyDescent="0.2">
      <c r="A34" s="354">
        <v>27</v>
      </c>
      <c r="B34" s="344">
        <f>IF(B33="","",IF(B33=E3,"",SUM(B33+1)))</f>
        <v>46322</v>
      </c>
      <c r="C34" s="404"/>
      <c r="D34" s="405"/>
      <c r="E34" s="406"/>
      <c r="F34" s="406"/>
      <c r="G34" s="406"/>
      <c r="H34" s="406"/>
      <c r="I34" s="406"/>
      <c r="J34" s="406"/>
      <c r="K34" s="355"/>
      <c r="L34" s="348"/>
      <c r="M34" s="347"/>
      <c r="N34" s="348"/>
      <c r="O34" s="391"/>
      <c r="P34" s="392"/>
      <c r="Q34" s="356"/>
      <c r="R34" s="357"/>
      <c r="S34" s="358"/>
      <c r="T34" s="352"/>
      <c r="U34" s="359">
        <f t="shared" si="0"/>
        <v>46322</v>
      </c>
      <c r="V34" s="352"/>
      <c r="W34" s="288"/>
    </row>
    <row r="35" spans="1:23" x14ac:dyDescent="0.2">
      <c r="A35" s="354">
        <v>28</v>
      </c>
      <c r="B35" s="344">
        <f>IF(B34="","",IF(B34=E3,"",SUM(B34+1)))</f>
        <v>46323</v>
      </c>
      <c r="C35" s="404"/>
      <c r="D35" s="405"/>
      <c r="E35" s="406"/>
      <c r="F35" s="406"/>
      <c r="G35" s="406"/>
      <c r="H35" s="406"/>
      <c r="I35" s="406"/>
      <c r="J35" s="406"/>
      <c r="K35" s="355"/>
      <c r="L35" s="348"/>
      <c r="M35" s="347"/>
      <c r="N35" s="348"/>
      <c r="O35" s="391"/>
      <c r="P35" s="392"/>
      <c r="Q35" s="356"/>
      <c r="R35" s="357"/>
      <c r="S35" s="358"/>
      <c r="T35" s="352"/>
      <c r="U35" s="359">
        <f t="shared" si="0"/>
        <v>46323</v>
      </c>
      <c r="V35" s="352"/>
      <c r="W35" s="288"/>
    </row>
    <row r="36" spans="1:23" x14ac:dyDescent="0.2">
      <c r="A36" s="354">
        <v>29</v>
      </c>
      <c r="B36" s="344">
        <f>IF(B35="","",IF(B35=E3,"",SUM(B35+1)))</f>
        <v>46324</v>
      </c>
      <c r="C36" s="404"/>
      <c r="D36" s="405"/>
      <c r="E36" s="406"/>
      <c r="F36" s="406"/>
      <c r="G36" s="406"/>
      <c r="H36" s="406"/>
      <c r="I36" s="406"/>
      <c r="J36" s="406"/>
      <c r="K36" s="355"/>
      <c r="L36" s="348"/>
      <c r="M36" s="347"/>
      <c r="N36" s="348"/>
      <c r="O36" s="391"/>
      <c r="P36" s="392"/>
      <c r="Q36" s="356"/>
      <c r="R36" s="357"/>
      <c r="S36" s="358"/>
      <c r="T36" s="352"/>
      <c r="U36" s="359">
        <f t="shared" si="0"/>
        <v>46324</v>
      </c>
      <c r="V36" s="352"/>
      <c r="W36" s="288"/>
    </row>
    <row r="37" spans="1:23" x14ac:dyDescent="0.2">
      <c r="A37" s="354">
        <v>30</v>
      </c>
      <c r="B37" s="344">
        <f>IF(B36="","",IF(B36=E3,"",SUM(B36+1)))</f>
        <v>46325</v>
      </c>
      <c r="C37" s="404"/>
      <c r="D37" s="405"/>
      <c r="E37" s="406"/>
      <c r="F37" s="406"/>
      <c r="G37" s="406"/>
      <c r="H37" s="406"/>
      <c r="I37" s="406"/>
      <c r="J37" s="406"/>
      <c r="K37" s="355"/>
      <c r="L37" s="348"/>
      <c r="M37" s="347"/>
      <c r="N37" s="348"/>
      <c r="O37" s="391"/>
      <c r="P37" s="392"/>
      <c r="Q37" s="356"/>
      <c r="R37" s="357"/>
      <c r="S37" s="358"/>
      <c r="T37" s="352"/>
      <c r="U37" s="359">
        <f t="shared" si="0"/>
        <v>46325</v>
      </c>
      <c r="V37" s="352"/>
      <c r="W37" s="288"/>
    </row>
    <row r="38" spans="1:23" x14ac:dyDescent="0.2">
      <c r="A38" s="354">
        <v>31</v>
      </c>
      <c r="B38" s="344">
        <f>IF(B37="","",IF(B37=E3,"",SUM(B37+1)))</f>
        <v>46326</v>
      </c>
      <c r="C38" s="404" t="s">
        <v>205</v>
      </c>
      <c r="D38" s="405"/>
      <c r="E38" s="406"/>
      <c r="F38" s="406"/>
      <c r="G38" s="406"/>
      <c r="H38" s="406"/>
      <c r="I38" s="406"/>
      <c r="J38" s="406"/>
      <c r="K38" s="355"/>
      <c r="L38" s="348"/>
      <c r="M38" s="347"/>
      <c r="N38" s="348"/>
      <c r="O38" s="391"/>
      <c r="P38" s="392"/>
      <c r="Q38" s="356"/>
      <c r="R38" s="357"/>
      <c r="S38" s="358"/>
      <c r="T38" s="352"/>
      <c r="U38" s="359">
        <f t="shared" si="0"/>
        <v>46326</v>
      </c>
      <c r="V38" s="352"/>
      <c r="W38" s="288"/>
    </row>
    <row r="39" spans="1:23" x14ac:dyDescent="0.2">
      <c r="A39" s="354">
        <v>32</v>
      </c>
      <c r="B39" s="344" t="str">
        <f>IF(B38="","",IF(B38=E3,"",SUM(B38+1)))</f>
        <v/>
      </c>
      <c r="C39" s="404"/>
      <c r="D39" s="405"/>
      <c r="E39" s="406"/>
      <c r="F39" s="406"/>
      <c r="G39" s="406"/>
      <c r="H39" s="406"/>
      <c r="I39" s="406"/>
      <c r="J39" s="406"/>
      <c r="K39" s="355"/>
      <c r="L39" s="348"/>
      <c r="M39" s="347"/>
      <c r="N39" s="348"/>
      <c r="O39" s="391"/>
      <c r="P39" s="392"/>
      <c r="Q39" s="356"/>
      <c r="R39" s="357"/>
      <c r="S39" s="358"/>
      <c r="T39" s="352"/>
      <c r="U39" s="359" t="str">
        <f t="shared" si="0"/>
        <v/>
      </c>
      <c r="V39" s="352"/>
      <c r="W39" s="288"/>
    </row>
    <row r="40" spans="1:23" x14ac:dyDescent="0.2">
      <c r="A40" s="354">
        <v>33</v>
      </c>
      <c r="B40" s="344" t="str">
        <f>IF(B39="","",IF(B39=E3,"",SUM(B39+1)))</f>
        <v/>
      </c>
      <c r="C40" s="404"/>
      <c r="D40" s="405"/>
      <c r="E40" s="406"/>
      <c r="F40" s="406"/>
      <c r="G40" s="406"/>
      <c r="H40" s="406"/>
      <c r="I40" s="406"/>
      <c r="J40" s="406"/>
      <c r="K40" s="355"/>
      <c r="L40" s="348"/>
      <c r="M40" s="347"/>
      <c r="N40" s="348"/>
      <c r="O40" s="391"/>
      <c r="P40" s="392"/>
      <c r="Q40" s="356"/>
      <c r="R40" s="357"/>
      <c r="S40" s="358"/>
      <c r="T40" s="352"/>
      <c r="U40" s="359" t="str">
        <f t="shared" si="0"/>
        <v/>
      </c>
      <c r="V40" s="352"/>
      <c r="W40" s="288"/>
    </row>
    <row r="41" spans="1:23" x14ac:dyDescent="0.2">
      <c r="A41" s="354">
        <v>34</v>
      </c>
      <c r="B41" s="344" t="str">
        <f>IF(B40="","",IF(B40=E3,"",SUM(B40+1)))</f>
        <v/>
      </c>
      <c r="C41" s="404"/>
      <c r="D41" s="405"/>
      <c r="E41" s="406"/>
      <c r="F41" s="406"/>
      <c r="G41" s="406"/>
      <c r="H41" s="406"/>
      <c r="I41" s="406"/>
      <c r="J41" s="406"/>
      <c r="K41" s="355"/>
      <c r="L41" s="348"/>
      <c r="M41" s="347"/>
      <c r="N41" s="348"/>
      <c r="O41" s="391"/>
      <c r="P41" s="392"/>
      <c r="Q41" s="356"/>
      <c r="R41" s="357"/>
      <c r="S41" s="358"/>
      <c r="T41" s="352"/>
      <c r="U41" s="359" t="str">
        <f t="shared" si="0"/>
        <v/>
      </c>
      <c r="V41" s="352"/>
      <c r="W41" s="288"/>
    </row>
    <row r="42" spans="1:23" x14ac:dyDescent="0.2">
      <c r="A42" s="354">
        <v>35</v>
      </c>
      <c r="B42" s="344" t="str">
        <f>IF(B41="","",IF(B41=E3,"",SUM(B41+1)))</f>
        <v/>
      </c>
      <c r="C42" s="404"/>
      <c r="D42" s="405"/>
      <c r="E42" s="406"/>
      <c r="F42" s="406"/>
      <c r="G42" s="406"/>
      <c r="H42" s="406"/>
      <c r="I42" s="406"/>
      <c r="J42" s="406"/>
      <c r="K42" s="355"/>
      <c r="L42" s="348"/>
      <c r="M42" s="347"/>
      <c r="N42" s="348"/>
      <c r="O42" s="391"/>
      <c r="P42" s="392"/>
      <c r="Q42" s="356"/>
      <c r="R42" s="357"/>
      <c r="S42" s="358"/>
      <c r="T42" s="352"/>
      <c r="U42" s="359" t="str">
        <f t="shared" si="0"/>
        <v/>
      </c>
      <c r="V42" s="352"/>
      <c r="W42" s="288"/>
    </row>
    <row r="43" spans="1:23" ht="13.5" thickBot="1" x14ac:dyDescent="0.25">
      <c r="A43" s="332"/>
      <c r="B43" s="361"/>
      <c r="C43" s="362"/>
      <c r="D43" s="347"/>
      <c r="E43" s="363"/>
      <c r="F43" s="347"/>
      <c r="G43" s="347"/>
      <c r="H43" s="347"/>
      <c r="I43" s="347"/>
      <c r="J43" s="347"/>
      <c r="K43" s="364" t="s">
        <v>181</v>
      </c>
      <c r="L43" s="365">
        <f>SUM(L8:L42)</f>
        <v>0</v>
      </c>
      <c r="M43" s="11"/>
      <c r="N43" s="365">
        <f>IF(AND(COUNTA(N8:N42)="",J4=0),"",SUM(N$8:N42,J$4/24))</f>
        <v>0</v>
      </c>
      <c r="O43" s="393"/>
      <c r="P43" s="393"/>
      <c r="Q43" s="366" t="str">
        <f>IF(N43=0,"",IF(N43&lt;0,"= Minus","= Plus"))</f>
        <v/>
      </c>
      <c r="R43" s="367">
        <f>IF(N43="","",MOD(ABS(N43),60)+$N$56)</f>
        <v>0</v>
      </c>
      <c r="S43" s="368" t="str">
        <f>IF(N43="","","h")</f>
        <v>h</v>
      </c>
      <c r="T43" s="11"/>
      <c r="U43" s="369"/>
      <c r="V43" s="11"/>
      <c r="W43" s="291"/>
    </row>
    <row r="44" spans="1:23" ht="13.5" thickTop="1" x14ac:dyDescent="0.2">
      <c r="A44" s="370"/>
      <c r="B44" s="263"/>
      <c r="C44" s="371"/>
      <c r="D44" s="263"/>
      <c r="E44" s="263"/>
      <c r="F44" s="263"/>
      <c r="G44" s="263"/>
      <c r="H44" s="263"/>
      <c r="I44" s="263"/>
      <c r="J44" s="263"/>
      <c r="K44" s="263"/>
      <c r="L44" s="375"/>
      <c r="M44" s="263"/>
      <c r="N44" s="263"/>
      <c r="O44" s="263"/>
      <c r="P44" s="263"/>
      <c r="Q44" s="372" t="s">
        <v>180</v>
      </c>
      <c r="R44" s="373">
        <f>ROUND(N43*24,2)</f>
        <v>0</v>
      </c>
      <c r="S44" s="263"/>
      <c r="T44" s="263"/>
      <c r="U44" s="374"/>
      <c r="V44" s="263"/>
      <c r="W44" s="263"/>
    </row>
    <row r="45" spans="1:23" ht="18.75" x14ac:dyDescent="0.3">
      <c r="A45" s="50" t="str">
        <f>CONCATENATE(A!$E$5,", ",A!$E$6)</f>
        <v xml:space="preserve">, </v>
      </c>
      <c r="B45" s="45"/>
      <c r="C45" s="292"/>
      <c r="D45" s="45"/>
      <c r="E45" s="45"/>
      <c r="F45" s="52"/>
      <c r="G45" s="56"/>
      <c r="H45" s="52"/>
      <c r="I45" s="52"/>
      <c r="J45" s="52"/>
      <c r="K45" s="56" t="s">
        <v>179</v>
      </c>
      <c r="L45" s="52">
        <f>Sep!U48</f>
        <v>0</v>
      </c>
      <c r="M45" s="299"/>
      <c r="N45" s="45"/>
      <c r="O45" s="45"/>
      <c r="P45" s="45"/>
      <c r="Q45" s="56"/>
      <c r="R45" s="45"/>
      <c r="S45" s="45"/>
      <c r="T45" s="45"/>
      <c r="U45" s="295"/>
      <c r="V45" s="45"/>
      <c r="W45" s="45"/>
    </row>
    <row r="46" spans="1:23" x14ac:dyDescent="0.2">
      <c r="A46" s="45"/>
      <c r="B46" s="296"/>
      <c r="C46" s="292"/>
      <c r="D46" s="45"/>
      <c r="E46" s="45"/>
      <c r="F46" s="52"/>
      <c r="G46" s="56"/>
      <c r="H46" s="52"/>
      <c r="I46" s="52"/>
      <c r="J46" s="45"/>
      <c r="K46" s="56" t="s">
        <v>178</v>
      </c>
      <c r="L46" s="52">
        <f>Sep!U47</f>
        <v>0</v>
      </c>
      <c r="M46" s="299"/>
      <c r="N46" s="45"/>
      <c r="O46" s="45"/>
      <c r="P46" s="45"/>
      <c r="Q46" s="56"/>
      <c r="R46" s="45"/>
      <c r="S46" s="45"/>
      <c r="T46" s="45"/>
      <c r="U46" s="295"/>
      <c r="V46" s="45"/>
      <c r="W46" s="45"/>
    </row>
    <row r="47" spans="1:23" x14ac:dyDescent="0.2">
      <c r="A47" s="45"/>
      <c r="B47" s="296"/>
      <c r="C47" s="292"/>
      <c r="D47" s="45"/>
      <c r="E47" s="45"/>
      <c r="F47" s="52"/>
      <c r="G47" s="56"/>
      <c r="H47" s="52"/>
      <c r="I47" s="52"/>
      <c r="J47" s="45"/>
      <c r="K47" s="56" t="s">
        <v>177</v>
      </c>
      <c r="L47" s="310"/>
      <c r="M47" s="294"/>
      <c r="N47" s="45"/>
      <c r="O47" s="45"/>
      <c r="P47" s="45"/>
      <c r="Q47" s="56"/>
      <c r="R47" s="45"/>
      <c r="S47" s="45"/>
      <c r="T47" s="56" t="s">
        <v>176</v>
      </c>
      <c r="U47" s="297">
        <f>IF((L48-L45)&lt;0,0,L48-L45)</f>
        <v>0</v>
      </c>
      <c r="V47" s="45"/>
      <c r="W47" s="45"/>
    </row>
    <row r="48" spans="1:23" ht="15" x14ac:dyDescent="0.35">
      <c r="A48" s="45"/>
      <c r="B48" s="296"/>
      <c r="C48" s="292"/>
      <c r="D48" s="45"/>
      <c r="E48" s="45"/>
      <c r="F48" s="45"/>
      <c r="G48" s="56"/>
      <c r="H48" s="45"/>
      <c r="I48" s="45"/>
      <c r="J48" s="45"/>
      <c r="K48" s="56" t="s">
        <v>175</v>
      </c>
      <c r="L48" s="298">
        <f>L45+L46-L47</f>
        <v>0</v>
      </c>
      <c r="M48" s="299"/>
      <c r="N48" s="45"/>
      <c r="O48" s="45"/>
      <c r="P48" s="45"/>
      <c r="Q48" s="56"/>
      <c r="R48" s="45"/>
      <c r="S48" s="45"/>
      <c r="T48" s="56" t="s">
        <v>174</v>
      </c>
      <c r="U48" s="297">
        <f>IF((L48-L45)&lt;0,L48,L48-U47)</f>
        <v>0</v>
      </c>
      <c r="V48" s="45"/>
      <c r="W48" s="45"/>
    </row>
    <row r="49" spans="1:23" x14ac:dyDescent="0.2">
      <c r="A49" s="45"/>
      <c r="B49" s="296"/>
      <c r="C49" s="292"/>
      <c r="D49" s="45"/>
      <c r="E49" s="45"/>
      <c r="F49" s="45"/>
      <c r="G49" s="56"/>
      <c r="H49" s="45"/>
      <c r="I49" s="45"/>
      <c r="J49" s="45"/>
      <c r="K49" s="45"/>
      <c r="L49" s="45"/>
      <c r="M49" s="299"/>
      <c r="N49" s="45"/>
      <c r="O49" s="45"/>
      <c r="P49" s="45"/>
      <c r="Q49" s="56"/>
      <c r="R49" s="45"/>
      <c r="S49" s="45"/>
      <c r="T49" s="45"/>
      <c r="U49" s="295"/>
      <c r="V49" s="45"/>
      <c r="W49" s="45"/>
    </row>
  </sheetData>
  <sheetProtection algorithmName="SHA-512" hashValue="rYwVK5dp59etd0akdZPNMDCkOWyYbK+6xT9TW7w/a3ctYNfBA/K6dOxcGBiHavm6s94KyaOgnaVRr71VUqfGXw==" saltValue="DL05J+ncv5ryzvGh4etHBg==" spinCount="100000" sheet="1" objects="1" scenarios="1"/>
  <conditionalFormatting sqref="B8:B42 K8:K42 U8:U42">
    <cfRule type="expression" dxfId="5" priority="1" stopIfTrue="1">
      <formula>WEEKDAY($B8)=7</formula>
    </cfRule>
    <cfRule type="expression" dxfId="4" priority="2" stopIfTrue="1">
      <formula>WEEKDAY($B8)=1</formula>
    </cfRule>
  </conditionalFormatting>
  <hyperlinks>
    <hyperlink ref="B1" location="Zentrale!A1" display="Zentrale!A1" xr:uid="{66645150-B7B0-4001-BCB0-737BF52FCABF}"/>
    <hyperlink ref="L1" location="Umrechnung!A1" display="Umrechnung!A1" xr:uid="{0C66DD98-66F8-4DE3-B8AB-F170B9E74482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72" orientation="landscape" horizontalDpi="4294967292" verticalDpi="300" r:id="rId1"/>
  <headerFooter alignWithMargins="0">
    <oddHeader>&amp;C&amp;14&amp;D</oddHeader>
    <oddFooter>&amp;R&amp;14&amp;F   © Auvista Verlag München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8610-4D41-4422-AF36-BCC9936EDEE7}">
  <dimension ref="A1:W49"/>
  <sheetViews>
    <sheetView showRowColHeaders="0" zoomScaleNormal="100" workbookViewId="0">
      <pane ySplit="6045" topLeftCell="A43"/>
      <selection activeCell="C9" sqref="C9"/>
      <selection pane="bottomLeft" activeCell="C9" sqref="C9"/>
    </sheetView>
  </sheetViews>
  <sheetFormatPr baseColWidth="10" defaultRowHeight="12.75" x14ac:dyDescent="0.2"/>
  <cols>
    <col min="1" max="1" width="4.28515625" style="309" customWidth="1"/>
    <col min="2" max="2" width="10.140625" style="311" customWidth="1"/>
    <col min="3" max="3" width="30.7109375" style="312" customWidth="1"/>
    <col min="4" max="4" width="1.5703125" style="309" customWidth="1"/>
    <col min="5" max="6" width="8.42578125" style="309" customWidth="1"/>
    <col min="7" max="9" width="8.42578125" style="309" hidden="1" customWidth="1"/>
    <col min="10" max="10" width="8.42578125" style="309" customWidth="1"/>
    <col min="11" max="11" width="1.5703125" style="309" customWidth="1"/>
    <col min="12" max="12" width="8.42578125" style="309" customWidth="1"/>
    <col min="13" max="13" width="1.5703125" style="309" customWidth="1"/>
    <col min="14" max="14" width="8.42578125" style="309" customWidth="1"/>
    <col min="15" max="16" width="1.5703125" style="309" customWidth="1"/>
    <col min="17" max="17" width="7.42578125" style="313" customWidth="1"/>
    <col min="18" max="18" width="8.42578125" style="309" customWidth="1"/>
    <col min="19" max="19" width="2.140625" style="309" customWidth="1"/>
    <col min="20" max="20" width="1.5703125" style="309" customWidth="1"/>
    <col min="21" max="21" width="11" style="314" customWidth="1"/>
    <col min="22" max="23" width="1.5703125" style="309" customWidth="1"/>
    <col min="24" max="16384" width="11.42578125" style="309"/>
  </cols>
  <sheetData>
    <row r="1" spans="1:23" ht="18" x14ac:dyDescent="0.25">
      <c r="A1" s="1" t="s">
        <v>194</v>
      </c>
      <c r="B1" s="33" t="s">
        <v>54</v>
      </c>
      <c r="C1" s="315" t="s">
        <v>193</v>
      </c>
      <c r="D1" s="254"/>
      <c r="E1" s="316"/>
      <c r="F1" s="315"/>
      <c r="G1" s="254"/>
      <c r="H1" s="315"/>
      <c r="I1" s="315"/>
      <c r="J1" s="317" t="s">
        <v>192</v>
      </c>
      <c r="K1" s="254"/>
      <c r="L1" s="382" t="s">
        <v>276</v>
      </c>
      <c r="M1" s="254"/>
      <c r="N1" s="254"/>
      <c r="O1" s="318"/>
      <c r="P1" s="318"/>
      <c r="Q1" s="254" t="str">
        <f>IF(A!E6="","",A!E6)</f>
        <v/>
      </c>
      <c r="R1" s="319"/>
      <c r="S1" s="320"/>
      <c r="T1" s="254"/>
      <c r="U1" s="321"/>
      <c r="V1" s="254"/>
      <c r="W1" s="254"/>
    </row>
    <row r="2" spans="1:23" x14ac:dyDescent="0.2">
      <c r="A2" s="402" t="s">
        <v>274</v>
      </c>
      <c r="B2" s="381"/>
      <c r="C2" s="322" t="s">
        <v>191</v>
      </c>
      <c r="D2" s="260"/>
      <c r="E2" s="403">
        <v>46327</v>
      </c>
      <c r="F2" s="260"/>
      <c r="G2" s="11"/>
      <c r="H2" s="260"/>
      <c r="I2" s="260"/>
      <c r="J2" s="383">
        <f>Okt!J2</f>
        <v>0</v>
      </c>
      <c r="K2" s="323" t="s">
        <v>190</v>
      </c>
      <c r="L2" s="11"/>
      <c r="M2" s="11"/>
      <c r="N2" s="11"/>
      <c r="O2" s="324"/>
      <c r="P2" s="324"/>
      <c r="Q2" s="260"/>
      <c r="R2" s="11"/>
      <c r="S2" s="260"/>
      <c r="T2" s="11"/>
      <c r="U2" s="325"/>
      <c r="V2" s="11"/>
      <c r="W2" s="11"/>
    </row>
    <row r="3" spans="1:23" x14ac:dyDescent="0.2">
      <c r="A3" s="326"/>
      <c r="B3" s="327"/>
      <c r="C3" s="322" t="s">
        <v>189</v>
      </c>
      <c r="D3" s="11"/>
      <c r="E3" s="403">
        <v>46356</v>
      </c>
      <c r="F3" s="260"/>
      <c r="G3" s="11"/>
      <c r="H3" s="260"/>
      <c r="I3" s="260"/>
      <c r="J3" s="328" t="s">
        <v>188</v>
      </c>
      <c r="K3" s="11"/>
      <c r="L3" s="11"/>
      <c r="M3" s="11"/>
      <c r="N3" s="11"/>
      <c r="O3" s="11"/>
      <c r="P3" s="329"/>
      <c r="Q3" s="260"/>
      <c r="R3" s="330"/>
      <c r="S3" s="331"/>
      <c r="T3" s="11"/>
      <c r="U3" s="325"/>
      <c r="V3" s="11"/>
      <c r="W3" s="11"/>
    </row>
    <row r="4" spans="1:23" x14ac:dyDescent="0.2">
      <c r="A4" s="332"/>
      <c r="B4" s="327"/>
      <c r="C4" s="259"/>
      <c r="D4" s="11"/>
      <c r="E4" s="333">
        <f ca="1">IF(E2="",TODAY(),E2)</f>
        <v>46327</v>
      </c>
      <c r="F4" s="260"/>
      <c r="G4" s="11"/>
      <c r="H4" s="260"/>
      <c r="I4" s="260"/>
      <c r="J4" s="384">
        <f>Okt!R44</f>
        <v>0</v>
      </c>
      <c r="K4" s="323" t="s">
        <v>187</v>
      </c>
      <c r="L4" s="11"/>
      <c r="M4" s="11"/>
      <c r="N4" s="11"/>
      <c r="O4" s="11"/>
      <c r="P4" s="324"/>
      <c r="Q4" s="334"/>
      <c r="R4" s="260"/>
      <c r="S4" s="11"/>
      <c r="T4" s="11"/>
      <c r="U4" s="325"/>
      <c r="V4" s="11"/>
      <c r="W4" s="11"/>
    </row>
    <row r="5" spans="1:23" x14ac:dyDescent="0.2">
      <c r="A5" s="332"/>
      <c r="B5" s="327"/>
      <c r="C5" s="259"/>
      <c r="D5" s="11"/>
      <c r="E5" s="11"/>
      <c r="F5" s="11"/>
      <c r="G5" s="11"/>
      <c r="H5" s="11"/>
      <c r="I5" s="11"/>
      <c r="J5" s="11"/>
      <c r="K5" s="11"/>
      <c r="L5" s="260"/>
      <c r="M5" s="11"/>
      <c r="N5" s="324"/>
      <c r="O5" s="11"/>
      <c r="P5" s="324"/>
      <c r="Q5" s="260"/>
      <c r="R5" s="260"/>
      <c r="S5" s="11"/>
      <c r="T5" s="11"/>
      <c r="U5" s="325"/>
      <c r="V5" s="11"/>
      <c r="W5" s="269"/>
    </row>
    <row r="6" spans="1:23" ht="23.25" thickBot="1" x14ac:dyDescent="0.25">
      <c r="A6" s="335"/>
      <c r="B6" s="336" t="s">
        <v>110</v>
      </c>
      <c r="C6" s="337" t="s">
        <v>19</v>
      </c>
      <c r="D6" s="269"/>
      <c r="E6" s="261"/>
      <c r="F6" s="261"/>
      <c r="G6" s="261"/>
      <c r="H6" s="261"/>
      <c r="I6" s="261"/>
      <c r="J6" s="328"/>
      <c r="K6" s="11"/>
      <c r="L6" s="338" t="s">
        <v>186</v>
      </c>
      <c r="M6" s="11"/>
      <c r="N6" s="338" t="s">
        <v>185</v>
      </c>
      <c r="O6" s="11"/>
      <c r="P6" s="338"/>
      <c r="Q6" s="339" t="s">
        <v>74</v>
      </c>
      <c r="R6" s="340"/>
      <c r="S6" s="340"/>
      <c r="T6" s="337"/>
      <c r="U6" s="341"/>
      <c r="V6" s="337"/>
      <c r="W6" s="269"/>
    </row>
    <row r="7" spans="1:23" ht="15.75" thickBot="1" x14ac:dyDescent="0.3">
      <c r="A7" s="332"/>
      <c r="B7" s="270" t="s">
        <v>121</v>
      </c>
      <c r="C7" s="271" t="s">
        <v>19</v>
      </c>
      <c r="D7" s="272"/>
      <c r="E7" s="273">
        <v>1</v>
      </c>
      <c r="F7" s="274">
        <v>2</v>
      </c>
      <c r="G7" s="274">
        <v>3</v>
      </c>
      <c r="H7" s="274">
        <v>4</v>
      </c>
      <c r="I7" s="274">
        <v>5</v>
      </c>
      <c r="J7" s="274">
        <v>6</v>
      </c>
      <c r="K7" s="342"/>
      <c r="L7" s="275"/>
      <c r="M7" s="276"/>
      <c r="N7" s="277"/>
      <c r="O7" s="278"/>
      <c r="P7" s="279"/>
      <c r="Q7" s="280"/>
      <c r="R7" s="281"/>
      <c r="S7" s="282"/>
      <c r="T7" s="281"/>
      <c r="U7" s="283">
        <f ca="1">E4</f>
        <v>46327</v>
      </c>
      <c r="V7" s="281"/>
      <c r="W7" s="284"/>
    </row>
    <row r="8" spans="1:23" x14ac:dyDescent="0.2">
      <c r="A8" s="343" t="s">
        <v>184</v>
      </c>
      <c r="B8" s="344">
        <f>IF(E2="","",E2)</f>
        <v>46327</v>
      </c>
      <c r="C8" s="404" t="s">
        <v>209</v>
      </c>
      <c r="D8" s="405"/>
      <c r="E8" s="406"/>
      <c r="F8" s="406"/>
      <c r="G8" s="406"/>
      <c r="H8" s="406"/>
      <c r="I8" s="406"/>
      <c r="J8" s="406"/>
      <c r="K8" s="345"/>
      <c r="L8" s="346"/>
      <c r="M8" s="347"/>
      <c r="N8" s="348"/>
      <c r="O8" s="391"/>
      <c r="P8" s="392"/>
      <c r="Q8" s="349"/>
      <c r="R8" s="350"/>
      <c r="S8" s="351"/>
      <c r="T8" s="352"/>
      <c r="U8" s="353">
        <f t="shared" ref="U8:U42" si="0">B8</f>
        <v>46327</v>
      </c>
      <c r="V8" s="352"/>
      <c r="W8" s="288"/>
    </row>
    <row r="9" spans="1:23" x14ac:dyDescent="0.2">
      <c r="A9" s="354">
        <v>2</v>
      </c>
      <c r="B9" s="344">
        <f>IF(B8="","",SUM(B8+1))</f>
        <v>46328</v>
      </c>
      <c r="C9" s="404"/>
      <c r="D9" s="405"/>
      <c r="E9" s="406"/>
      <c r="F9" s="406"/>
      <c r="G9" s="406"/>
      <c r="H9" s="406"/>
      <c r="I9" s="406"/>
      <c r="J9" s="406"/>
      <c r="K9" s="355"/>
      <c r="L9" s="348"/>
      <c r="M9" s="347"/>
      <c r="N9" s="348"/>
      <c r="O9" s="391"/>
      <c r="P9" s="392"/>
      <c r="Q9" s="356"/>
      <c r="R9" s="357"/>
      <c r="S9" s="358"/>
      <c r="T9" s="352"/>
      <c r="U9" s="359">
        <f t="shared" si="0"/>
        <v>46328</v>
      </c>
      <c r="V9" s="352"/>
      <c r="W9" s="288"/>
    </row>
    <row r="10" spans="1:23" ht="12.75" customHeight="1" x14ac:dyDescent="0.2">
      <c r="A10" s="354">
        <v>3</v>
      </c>
      <c r="B10" s="344">
        <f>IF(B9="","",IF(B9=E3,"",SUM(B9+1)))</f>
        <v>46329</v>
      </c>
      <c r="C10" s="404"/>
      <c r="D10" s="405"/>
      <c r="E10" s="406"/>
      <c r="F10" s="406"/>
      <c r="G10" s="406"/>
      <c r="H10" s="406"/>
      <c r="I10" s="406"/>
      <c r="J10" s="406"/>
      <c r="K10" s="355"/>
      <c r="L10" s="348"/>
      <c r="M10" s="347"/>
      <c r="N10" s="348"/>
      <c r="O10" s="391"/>
      <c r="P10" s="392"/>
      <c r="Q10" s="356"/>
      <c r="R10" s="357"/>
      <c r="S10" s="358"/>
      <c r="T10" s="352"/>
      <c r="U10" s="359">
        <f t="shared" si="0"/>
        <v>46329</v>
      </c>
      <c r="V10" s="352"/>
      <c r="W10" s="288"/>
    </row>
    <row r="11" spans="1:23" x14ac:dyDescent="0.2">
      <c r="A11" s="360">
        <v>4</v>
      </c>
      <c r="B11" s="344">
        <f>IF(B10="","",IF(B10=E3,"",SUM(B10+1)))</f>
        <v>46330</v>
      </c>
      <c r="C11" s="404"/>
      <c r="D11" s="405"/>
      <c r="E11" s="406"/>
      <c r="F11" s="406"/>
      <c r="G11" s="406"/>
      <c r="H11" s="406"/>
      <c r="I11" s="406"/>
      <c r="J11" s="406"/>
      <c r="K11" s="355"/>
      <c r="L11" s="348"/>
      <c r="M11" s="347"/>
      <c r="N11" s="348"/>
      <c r="O11" s="391"/>
      <c r="P11" s="392"/>
      <c r="Q11" s="356"/>
      <c r="R11" s="357"/>
      <c r="S11" s="358"/>
      <c r="T11" s="352"/>
      <c r="U11" s="359">
        <f t="shared" si="0"/>
        <v>46330</v>
      </c>
      <c r="V11" s="352"/>
      <c r="W11" s="288"/>
    </row>
    <row r="12" spans="1:23" x14ac:dyDescent="0.2">
      <c r="A12" s="354">
        <v>5</v>
      </c>
      <c r="B12" s="344">
        <f>IF(B11="","",IF(B11=E3,"",SUM(B11+1)))</f>
        <v>46331</v>
      </c>
      <c r="C12" s="404"/>
      <c r="D12" s="405"/>
      <c r="E12" s="406"/>
      <c r="F12" s="406"/>
      <c r="G12" s="406"/>
      <c r="H12" s="406"/>
      <c r="I12" s="406"/>
      <c r="J12" s="406"/>
      <c r="K12" s="355"/>
      <c r="L12" s="348"/>
      <c r="M12" s="347"/>
      <c r="N12" s="348"/>
      <c r="O12" s="391"/>
      <c r="P12" s="392"/>
      <c r="Q12" s="356"/>
      <c r="R12" s="357"/>
      <c r="S12" s="358"/>
      <c r="T12" s="352"/>
      <c r="U12" s="359">
        <f t="shared" si="0"/>
        <v>46331</v>
      </c>
      <c r="V12" s="352"/>
      <c r="W12" s="288"/>
    </row>
    <row r="13" spans="1:23" x14ac:dyDescent="0.2">
      <c r="A13" s="354">
        <v>6</v>
      </c>
      <c r="B13" s="344">
        <f>IF(B12="","",IF(B12=E3,"",SUM(B12+1)))</f>
        <v>46332</v>
      </c>
      <c r="C13" s="404"/>
      <c r="D13" s="405"/>
      <c r="E13" s="406"/>
      <c r="F13" s="406"/>
      <c r="G13" s="406"/>
      <c r="H13" s="406"/>
      <c r="I13" s="406"/>
      <c r="J13" s="406"/>
      <c r="K13" s="355"/>
      <c r="L13" s="348"/>
      <c r="M13" s="347"/>
      <c r="N13" s="348"/>
      <c r="O13" s="391"/>
      <c r="P13" s="392"/>
      <c r="Q13" s="356"/>
      <c r="R13" s="357"/>
      <c r="S13" s="358"/>
      <c r="T13" s="352"/>
      <c r="U13" s="359">
        <f t="shared" si="0"/>
        <v>46332</v>
      </c>
      <c r="V13" s="352"/>
      <c r="W13" s="288"/>
    </row>
    <row r="14" spans="1:23" x14ac:dyDescent="0.2">
      <c r="A14" s="354">
        <v>7</v>
      </c>
      <c r="B14" s="344">
        <f>IF(B13="","",IF(B13=E3,"",SUM(B13+1)))</f>
        <v>46333</v>
      </c>
      <c r="C14" s="407"/>
      <c r="D14" s="405"/>
      <c r="E14" s="406"/>
      <c r="F14" s="406"/>
      <c r="G14" s="406"/>
      <c r="H14" s="406"/>
      <c r="I14" s="406"/>
      <c r="J14" s="406"/>
      <c r="K14" s="355"/>
      <c r="L14" s="348"/>
      <c r="M14" s="347"/>
      <c r="N14" s="348"/>
      <c r="O14" s="391"/>
      <c r="P14" s="392"/>
      <c r="Q14" s="356"/>
      <c r="R14" s="357"/>
      <c r="S14" s="358"/>
      <c r="T14" s="352"/>
      <c r="U14" s="359">
        <f t="shared" si="0"/>
        <v>46333</v>
      </c>
      <c r="V14" s="352"/>
      <c r="W14" s="288"/>
    </row>
    <row r="15" spans="1:23" x14ac:dyDescent="0.2">
      <c r="A15" s="354">
        <v>8</v>
      </c>
      <c r="B15" s="344">
        <f>IF(B14="","",IF(B14=E3,"",SUM(B14+1)))</f>
        <v>46334</v>
      </c>
      <c r="C15" s="404" t="s">
        <v>297</v>
      </c>
      <c r="D15" s="405"/>
      <c r="E15" s="406"/>
      <c r="F15" s="406"/>
      <c r="G15" s="406"/>
      <c r="H15" s="406"/>
      <c r="I15" s="406"/>
      <c r="J15" s="406"/>
      <c r="K15" s="355"/>
      <c r="L15" s="348"/>
      <c r="M15" s="347"/>
      <c r="N15" s="348"/>
      <c r="O15" s="391"/>
      <c r="P15" s="392"/>
      <c r="Q15" s="356"/>
      <c r="R15" s="357"/>
      <c r="S15" s="358"/>
      <c r="T15" s="352"/>
      <c r="U15" s="359">
        <f t="shared" si="0"/>
        <v>46334</v>
      </c>
      <c r="V15" s="352"/>
      <c r="W15" s="290"/>
    </row>
    <row r="16" spans="1:23" x14ac:dyDescent="0.2">
      <c r="A16" s="354">
        <v>9</v>
      </c>
      <c r="B16" s="344">
        <f>IF(B15="","",IF(B15=E3,"",SUM(B15+1)))</f>
        <v>46335</v>
      </c>
      <c r="C16" s="404" t="s">
        <v>299</v>
      </c>
      <c r="D16" s="405"/>
      <c r="E16" s="406"/>
      <c r="F16" s="406"/>
      <c r="G16" s="406"/>
      <c r="H16" s="406"/>
      <c r="I16" s="406"/>
      <c r="J16" s="406"/>
      <c r="K16" s="355"/>
      <c r="L16" s="348"/>
      <c r="M16" s="347"/>
      <c r="N16" s="348"/>
      <c r="O16" s="391"/>
      <c r="P16" s="392"/>
      <c r="Q16" s="356"/>
      <c r="R16" s="357"/>
      <c r="S16" s="358"/>
      <c r="T16" s="352"/>
      <c r="U16" s="359">
        <f t="shared" si="0"/>
        <v>46335</v>
      </c>
      <c r="V16" s="352"/>
      <c r="W16" s="288"/>
    </row>
    <row r="17" spans="1:23" x14ac:dyDescent="0.2">
      <c r="A17" s="354">
        <v>10</v>
      </c>
      <c r="B17" s="344">
        <f>IF(B16="","",IF(B16=E3,"",SUM(B16+1)))</f>
        <v>46336</v>
      </c>
      <c r="C17" s="404" t="s">
        <v>298</v>
      </c>
      <c r="D17" s="405"/>
      <c r="E17" s="406"/>
      <c r="F17" s="406"/>
      <c r="G17" s="406"/>
      <c r="H17" s="406"/>
      <c r="I17" s="406"/>
      <c r="J17" s="406"/>
      <c r="K17" s="355"/>
      <c r="L17" s="348"/>
      <c r="M17" s="347"/>
      <c r="N17" s="348"/>
      <c r="O17" s="391"/>
      <c r="P17" s="392"/>
      <c r="Q17" s="356"/>
      <c r="R17" s="357"/>
      <c r="S17" s="358"/>
      <c r="T17" s="352"/>
      <c r="U17" s="359">
        <f t="shared" si="0"/>
        <v>46336</v>
      </c>
      <c r="V17" s="352"/>
      <c r="W17" s="288"/>
    </row>
    <row r="18" spans="1:23" x14ac:dyDescent="0.2">
      <c r="A18" s="354">
        <v>11</v>
      </c>
      <c r="B18" s="344">
        <f>IF(B17="","",IF(B17=E3,"",SUM(B17+1)))</f>
        <v>46337</v>
      </c>
      <c r="C18" s="404"/>
      <c r="D18" s="405"/>
      <c r="E18" s="406"/>
      <c r="F18" s="406"/>
      <c r="G18" s="406"/>
      <c r="H18" s="406"/>
      <c r="I18" s="406"/>
      <c r="J18" s="406"/>
      <c r="K18" s="355"/>
      <c r="L18" s="348"/>
      <c r="M18" s="347"/>
      <c r="N18" s="348"/>
      <c r="O18" s="391"/>
      <c r="P18" s="392"/>
      <c r="Q18" s="356"/>
      <c r="R18" s="357"/>
      <c r="S18" s="358"/>
      <c r="T18" s="352"/>
      <c r="U18" s="359">
        <f t="shared" si="0"/>
        <v>46337</v>
      </c>
      <c r="V18" s="352"/>
      <c r="W18" s="288"/>
    </row>
    <row r="19" spans="1:23" x14ac:dyDescent="0.2">
      <c r="A19" s="354">
        <v>12</v>
      </c>
      <c r="B19" s="344">
        <f>IF(B18="","",IF(B18=E3,"",SUM(B18+1)))</f>
        <v>46338</v>
      </c>
      <c r="C19" s="404"/>
      <c r="D19" s="405"/>
      <c r="E19" s="406"/>
      <c r="F19" s="406"/>
      <c r="G19" s="406"/>
      <c r="H19" s="406"/>
      <c r="I19" s="406"/>
      <c r="J19" s="406"/>
      <c r="K19" s="355"/>
      <c r="L19" s="348"/>
      <c r="M19" s="347"/>
      <c r="N19" s="348"/>
      <c r="O19" s="391"/>
      <c r="P19" s="392"/>
      <c r="Q19" s="356"/>
      <c r="R19" s="357"/>
      <c r="S19" s="358"/>
      <c r="T19" s="352"/>
      <c r="U19" s="359">
        <f t="shared" si="0"/>
        <v>46338</v>
      </c>
      <c r="V19" s="352"/>
      <c r="W19" s="288"/>
    </row>
    <row r="20" spans="1:23" x14ac:dyDescent="0.2">
      <c r="A20" s="354">
        <v>13</v>
      </c>
      <c r="B20" s="344">
        <f>IF(B19="","",IF(B19=E3,"",SUM(B19+1)))</f>
        <v>46339</v>
      </c>
      <c r="C20" s="404"/>
      <c r="D20" s="405"/>
      <c r="E20" s="406"/>
      <c r="F20" s="406"/>
      <c r="G20" s="406"/>
      <c r="H20" s="406"/>
      <c r="I20" s="406"/>
      <c r="J20" s="406"/>
      <c r="K20" s="355"/>
      <c r="L20" s="348"/>
      <c r="M20" s="347"/>
      <c r="N20" s="348"/>
      <c r="O20" s="391"/>
      <c r="P20" s="392"/>
      <c r="Q20" s="356"/>
      <c r="R20" s="357"/>
      <c r="S20" s="358"/>
      <c r="T20" s="352"/>
      <c r="U20" s="359">
        <f t="shared" si="0"/>
        <v>46339</v>
      </c>
      <c r="V20" s="352"/>
      <c r="W20" s="288"/>
    </row>
    <row r="21" spans="1:23" x14ac:dyDescent="0.2">
      <c r="A21" s="354">
        <v>14</v>
      </c>
      <c r="B21" s="344">
        <f>IF(B20="","",IF(B20=E3,"",SUM(B20+1)))</f>
        <v>46340</v>
      </c>
      <c r="C21" s="404"/>
      <c r="D21" s="405"/>
      <c r="E21" s="406"/>
      <c r="F21" s="406"/>
      <c r="G21" s="406"/>
      <c r="H21" s="406"/>
      <c r="I21" s="406"/>
      <c r="J21" s="406"/>
      <c r="K21" s="355"/>
      <c r="L21" s="348"/>
      <c r="M21" s="347"/>
      <c r="N21" s="348"/>
      <c r="O21" s="391"/>
      <c r="P21" s="392"/>
      <c r="Q21" s="356"/>
      <c r="R21" s="357"/>
      <c r="S21" s="358"/>
      <c r="T21" s="352"/>
      <c r="U21" s="359">
        <f t="shared" si="0"/>
        <v>46340</v>
      </c>
      <c r="V21" s="352"/>
      <c r="W21" s="288"/>
    </row>
    <row r="22" spans="1:23" x14ac:dyDescent="0.2">
      <c r="A22" s="354">
        <v>15</v>
      </c>
      <c r="B22" s="344">
        <f>IF(B21="","",IF(B21=E3,"",SUM(B21+1)))</f>
        <v>46341</v>
      </c>
      <c r="C22" s="404"/>
      <c r="D22" s="405"/>
      <c r="E22" s="406"/>
      <c r="F22" s="406"/>
      <c r="G22" s="406"/>
      <c r="H22" s="406"/>
      <c r="I22" s="406"/>
      <c r="J22" s="406"/>
      <c r="K22" s="355"/>
      <c r="L22" s="348"/>
      <c r="M22" s="347"/>
      <c r="N22" s="348"/>
      <c r="O22" s="391"/>
      <c r="P22" s="392"/>
      <c r="Q22" s="356"/>
      <c r="R22" s="357"/>
      <c r="S22" s="358"/>
      <c r="T22" s="352"/>
      <c r="U22" s="359">
        <f t="shared" si="0"/>
        <v>46341</v>
      </c>
      <c r="V22" s="352"/>
      <c r="W22" s="288"/>
    </row>
    <row r="23" spans="1:23" x14ac:dyDescent="0.2">
      <c r="A23" s="354">
        <v>16</v>
      </c>
      <c r="B23" s="344">
        <f>IF(B22="","",IF(B22=E3,"",SUM(B22+1)))</f>
        <v>46342</v>
      </c>
      <c r="C23" s="404"/>
      <c r="D23" s="405"/>
      <c r="E23" s="406"/>
      <c r="F23" s="406"/>
      <c r="G23" s="406"/>
      <c r="H23" s="406"/>
      <c r="I23" s="406"/>
      <c r="J23" s="406"/>
      <c r="K23" s="355"/>
      <c r="L23" s="348"/>
      <c r="M23" s="347"/>
      <c r="N23" s="348"/>
      <c r="O23" s="391"/>
      <c r="P23" s="392"/>
      <c r="Q23" s="356"/>
      <c r="R23" s="357"/>
      <c r="S23" s="358"/>
      <c r="T23" s="352"/>
      <c r="U23" s="359">
        <f t="shared" si="0"/>
        <v>46342</v>
      </c>
      <c r="V23" s="352"/>
      <c r="W23" s="288"/>
    </row>
    <row r="24" spans="1:23" x14ac:dyDescent="0.2">
      <c r="A24" s="354">
        <v>17</v>
      </c>
      <c r="B24" s="344">
        <f>IF(B23="","",IF(B23=E3,"",SUM(B23+1)))</f>
        <v>46343</v>
      </c>
      <c r="C24" s="404"/>
      <c r="D24" s="405"/>
      <c r="E24" s="406"/>
      <c r="F24" s="406"/>
      <c r="G24" s="406"/>
      <c r="H24" s="406"/>
      <c r="I24" s="406"/>
      <c r="J24" s="406"/>
      <c r="K24" s="355"/>
      <c r="L24" s="348"/>
      <c r="M24" s="347"/>
      <c r="N24" s="348"/>
      <c r="O24" s="391"/>
      <c r="P24" s="392"/>
      <c r="Q24" s="356"/>
      <c r="R24" s="357"/>
      <c r="S24" s="358"/>
      <c r="T24" s="352"/>
      <c r="U24" s="359">
        <f t="shared" si="0"/>
        <v>46343</v>
      </c>
      <c r="V24" s="352"/>
      <c r="W24" s="288"/>
    </row>
    <row r="25" spans="1:23" x14ac:dyDescent="0.2">
      <c r="A25" s="354">
        <v>18</v>
      </c>
      <c r="B25" s="344">
        <f>IF(B24="","",IF(B24=E3,"",SUM(B24+1)))</f>
        <v>46344</v>
      </c>
      <c r="C25" s="404" t="s">
        <v>208</v>
      </c>
      <c r="D25" s="405"/>
      <c r="E25" s="406"/>
      <c r="F25" s="406"/>
      <c r="G25" s="406"/>
      <c r="H25" s="406"/>
      <c r="I25" s="406"/>
      <c r="J25" s="406"/>
      <c r="K25" s="355"/>
      <c r="L25" s="348"/>
      <c r="M25" s="347"/>
      <c r="N25" s="348"/>
      <c r="O25" s="391"/>
      <c r="P25" s="392"/>
      <c r="Q25" s="356"/>
      <c r="R25" s="357"/>
      <c r="S25" s="358"/>
      <c r="T25" s="352"/>
      <c r="U25" s="359">
        <f t="shared" si="0"/>
        <v>46344</v>
      </c>
      <c r="V25" s="352"/>
      <c r="W25" s="288"/>
    </row>
    <row r="26" spans="1:23" x14ac:dyDescent="0.2">
      <c r="A26" s="354">
        <v>19</v>
      </c>
      <c r="B26" s="344">
        <f>IF(B25="","",IF(B25=E3,"",SUM(B25+1)))</f>
        <v>46345</v>
      </c>
      <c r="C26" s="404"/>
      <c r="D26" s="405"/>
      <c r="E26" s="406"/>
      <c r="F26" s="406"/>
      <c r="G26" s="406"/>
      <c r="H26" s="406"/>
      <c r="I26" s="406"/>
      <c r="J26" s="406"/>
      <c r="K26" s="355"/>
      <c r="L26" s="348"/>
      <c r="M26" s="347"/>
      <c r="N26" s="348"/>
      <c r="O26" s="391"/>
      <c r="P26" s="392"/>
      <c r="Q26" s="356"/>
      <c r="R26" s="357"/>
      <c r="S26" s="358"/>
      <c r="T26" s="352"/>
      <c r="U26" s="359">
        <f t="shared" si="0"/>
        <v>46345</v>
      </c>
      <c r="V26" s="352"/>
      <c r="W26" s="288"/>
    </row>
    <row r="27" spans="1:23" x14ac:dyDescent="0.2">
      <c r="A27" s="354">
        <v>20</v>
      </c>
      <c r="B27" s="344">
        <f>IF(B26="","",IF(B26=E3,"",SUM(B26+1)))</f>
        <v>46346</v>
      </c>
      <c r="C27" s="404"/>
      <c r="D27" s="405"/>
      <c r="E27" s="406"/>
      <c r="F27" s="406"/>
      <c r="G27" s="406"/>
      <c r="H27" s="406"/>
      <c r="I27" s="406"/>
      <c r="J27" s="406"/>
      <c r="K27" s="355"/>
      <c r="L27" s="348"/>
      <c r="M27" s="347"/>
      <c r="N27" s="348"/>
      <c r="O27" s="391"/>
      <c r="P27" s="392"/>
      <c r="Q27" s="356"/>
      <c r="R27" s="357"/>
      <c r="S27" s="358"/>
      <c r="T27" s="352"/>
      <c r="U27" s="359">
        <f t="shared" si="0"/>
        <v>46346</v>
      </c>
      <c r="V27" s="352"/>
      <c r="W27" s="288"/>
    </row>
    <row r="28" spans="1:23" x14ac:dyDescent="0.2">
      <c r="A28" s="354">
        <v>21</v>
      </c>
      <c r="B28" s="344">
        <f>IF(B27="","",IF(B27=E3,"",SUM(B27+1)))</f>
        <v>46347</v>
      </c>
      <c r="C28" s="404"/>
      <c r="D28" s="405"/>
      <c r="E28" s="406"/>
      <c r="F28" s="406"/>
      <c r="G28" s="406"/>
      <c r="H28" s="406"/>
      <c r="I28" s="406"/>
      <c r="J28" s="406"/>
      <c r="K28" s="355"/>
      <c r="L28" s="348"/>
      <c r="M28" s="347"/>
      <c r="N28" s="348"/>
      <c r="O28" s="391"/>
      <c r="P28" s="392"/>
      <c r="Q28" s="356"/>
      <c r="R28" s="357"/>
      <c r="S28" s="358"/>
      <c r="T28" s="352"/>
      <c r="U28" s="359">
        <f t="shared" si="0"/>
        <v>46347</v>
      </c>
      <c r="V28" s="352"/>
      <c r="W28" s="288"/>
    </row>
    <row r="29" spans="1:23" x14ac:dyDescent="0.2">
      <c r="A29" s="354">
        <v>22</v>
      </c>
      <c r="B29" s="344">
        <f>IF(B28="","",IF(B28=E3,"",SUM(B28+1)))</f>
        <v>46348</v>
      </c>
      <c r="C29" s="404"/>
      <c r="D29" s="405"/>
      <c r="E29" s="406"/>
      <c r="F29" s="406"/>
      <c r="G29" s="406"/>
      <c r="H29" s="406"/>
      <c r="I29" s="406"/>
      <c r="J29" s="406"/>
      <c r="K29" s="355"/>
      <c r="L29" s="348"/>
      <c r="M29" s="347"/>
      <c r="N29" s="348"/>
      <c r="O29" s="391"/>
      <c r="P29" s="392"/>
      <c r="Q29" s="356"/>
      <c r="R29" s="357"/>
      <c r="S29" s="358"/>
      <c r="T29" s="352"/>
      <c r="U29" s="359">
        <f t="shared" si="0"/>
        <v>46348</v>
      </c>
      <c r="V29" s="352"/>
      <c r="W29" s="288"/>
    </row>
    <row r="30" spans="1:23" x14ac:dyDescent="0.2">
      <c r="A30" s="354">
        <v>23</v>
      </c>
      <c r="B30" s="344">
        <f>IF(B29="","",IF(B29=E3,"",SUM(B29+1)))</f>
        <v>46349</v>
      </c>
      <c r="C30" s="404"/>
      <c r="D30" s="405"/>
      <c r="E30" s="406"/>
      <c r="F30" s="406"/>
      <c r="G30" s="406"/>
      <c r="H30" s="406"/>
      <c r="I30" s="406"/>
      <c r="J30" s="406"/>
      <c r="K30" s="355"/>
      <c r="L30" s="348"/>
      <c r="M30" s="347"/>
      <c r="N30" s="348"/>
      <c r="O30" s="391"/>
      <c r="P30" s="392"/>
      <c r="Q30" s="356"/>
      <c r="R30" s="357"/>
      <c r="S30" s="358"/>
      <c r="T30" s="352"/>
      <c r="U30" s="359">
        <f t="shared" si="0"/>
        <v>46349</v>
      </c>
      <c r="V30" s="352"/>
      <c r="W30" s="288"/>
    </row>
    <row r="31" spans="1:23" x14ac:dyDescent="0.2">
      <c r="A31" s="354">
        <v>24</v>
      </c>
      <c r="B31" s="344">
        <f>IF(B30="","",IF(B30=E3,"",SUM(B30+1)))</f>
        <v>46350</v>
      </c>
      <c r="C31" s="404"/>
      <c r="D31" s="405"/>
      <c r="E31" s="406"/>
      <c r="F31" s="406"/>
      <c r="G31" s="406"/>
      <c r="H31" s="406"/>
      <c r="I31" s="406"/>
      <c r="J31" s="406"/>
      <c r="K31" s="355"/>
      <c r="L31" s="348"/>
      <c r="M31" s="347"/>
      <c r="N31" s="348"/>
      <c r="O31" s="391"/>
      <c r="P31" s="392"/>
      <c r="Q31" s="356"/>
      <c r="R31" s="357"/>
      <c r="S31" s="358"/>
      <c r="T31" s="352"/>
      <c r="U31" s="359">
        <f t="shared" si="0"/>
        <v>46350</v>
      </c>
      <c r="V31" s="352"/>
      <c r="W31" s="288"/>
    </row>
    <row r="32" spans="1:23" x14ac:dyDescent="0.2">
      <c r="A32" s="354">
        <v>25</v>
      </c>
      <c r="B32" s="344">
        <f>IF(B31="","",IF(B31=E3,"",SUM(B31+1)))</f>
        <v>46351</v>
      </c>
      <c r="C32" s="404"/>
      <c r="D32" s="405"/>
      <c r="E32" s="406"/>
      <c r="F32" s="406"/>
      <c r="G32" s="406"/>
      <c r="H32" s="406"/>
      <c r="I32" s="406"/>
      <c r="J32" s="406"/>
      <c r="K32" s="355"/>
      <c r="L32" s="348"/>
      <c r="M32" s="347"/>
      <c r="N32" s="348"/>
      <c r="O32" s="391"/>
      <c r="P32" s="392"/>
      <c r="Q32" s="356"/>
      <c r="R32" s="357"/>
      <c r="S32" s="358"/>
      <c r="T32" s="352"/>
      <c r="U32" s="359">
        <f t="shared" si="0"/>
        <v>46351</v>
      </c>
      <c r="V32" s="352"/>
      <c r="W32" s="288"/>
    </row>
    <row r="33" spans="1:23" x14ac:dyDescent="0.2">
      <c r="A33" s="354">
        <v>26</v>
      </c>
      <c r="B33" s="344">
        <f>IF(B32="","",IF(B32=E3,"",SUM(B32+1)))</f>
        <v>46352</v>
      </c>
      <c r="C33" s="404"/>
      <c r="D33" s="405"/>
      <c r="E33" s="406"/>
      <c r="F33" s="406"/>
      <c r="G33" s="406"/>
      <c r="H33" s="406"/>
      <c r="I33" s="406"/>
      <c r="J33" s="406"/>
      <c r="K33" s="355"/>
      <c r="L33" s="348"/>
      <c r="M33" s="347"/>
      <c r="N33" s="348"/>
      <c r="O33" s="391"/>
      <c r="P33" s="392"/>
      <c r="Q33" s="356"/>
      <c r="R33" s="357"/>
      <c r="S33" s="358"/>
      <c r="T33" s="352"/>
      <c r="U33" s="359">
        <f t="shared" si="0"/>
        <v>46352</v>
      </c>
      <c r="V33" s="352"/>
      <c r="W33" s="288"/>
    </row>
    <row r="34" spans="1:23" x14ac:dyDescent="0.2">
      <c r="A34" s="354">
        <v>27</v>
      </c>
      <c r="B34" s="344">
        <f>IF(B33="","",IF(B33=E3,"",SUM(B33+1)))</f>
        <v>46353</v>
      </c>
      <c r="C34" s="404"/>
      <c r="D34" s="405"/>
      <c r="E34" s="406"/>
      <c r="F34" s="406"/>
      <c r="G34" s="406"/>
      <c r="H34" s="406"/>
      <c r="I34" s="406"/>
      <c r="J34" s="406"/>
      <c r="K34" s="355"/>
      <c r="L34" s="348"/>
      <c r="M34" s="347"/>
      <c r="N34" s="348"/>
      <c r="O34" s="391"/>
      <c r="P34" s="392"/>
      <c r="Q34" s="356"/>
      <c r="R34" s="357"/>
      <c r="S34" s="358"/>
      <c r="T34" s="352"/>
      <c r="U34" s="359">
        <f t="shared" si="0"/>
        <v>46353</v>
      </c>
      <c r="V34" s="352"/>
      <c r="W34" s="288"/>
    </row>
    <row r="35" spans="1:23" x14ac:dyDescent="0.2">
      <c r="A35" s="354">
        <v>28</v>
      </c>
      <c r="B35" s="344">
        <f>IF(B34="","",IF(B34=E3,"",SUM(B34+1)))</f>
        <v>46354</v>
      </c>
      <c r="C35" s="404"/>
      <c r="D35" s="405"/>
      <c r="E35" s="406"/>
      <c r="F35" s="406"/>
      <c r="G35" s="406"/>
      <c r="H35" s="406"/>
      <c r="I35" s="406"/>
      <c r="J35" s="406"/>
      <c r="K35" s="355"/>
      <c r="L35" s="348"/>
      <c r="M35" s="347"/>
      <c r="N35" s="348"/>
      <c r="O35" s="391"/>
      <c r="P35" s="392"/>
      <c r="Q35" s="356"/>
      <c r="R35" s="357"/>
      <c r="S35" s="358"/>
      <c r="T35" s="352"/>
      <c r="U35" s="359">
        <f t="shared" si="0"/>
        <v>46354</v>
      </c>
      <c r="V35" s="352"/>
      <c r="W35" s="288"/>
    </row>
    <row r="36" spans="1:23" x14ac:dyDescent="0.2">
      <c r="A36" s="354">
        <v>29</v>
      </c>
      <c r="B36" s="344">
        <f>IF(B35="","",IF(B35=E3,"",SUM(B35+1)))</f>
        <v>46355</v>
      </c>
      <c r="C36" s="404"/>
      <c r="D36" s="405"/>
      <c r="E36" s="406"/>
      <c r="F36" s="406"/>
      <c r="G36" s="406"/>
      <c r="H36" s="406"/>
      <c r="I36" s="406"/>
      <c r="J36" s="406"/>
      <c r="K36" s="355"/>
      <c r="L36" s="348"/>
      <c r="M36" s="347"/>
      <c r="N36" s="348"/>
      <c r="O36" s="391"/>
      <c r="P36" s="392"/>
      <c r="Q36" s="356"/>
      <c r="R36" s="357"/>
      <c r="S36" s="358"/>
      <c r="T36" s="352"/>
      <c r="U36" s="359">
        <f t="shared" si="0"/>
        <v>46355</v>
      </c>
      <c r="V36" s="352"/>
      <c r="W36" s="288"/>
    </row>
    <row r="37" spans="1:23" x14ac:dyDescent="0.2">
      <c r="A37" s="354">
        <v>30</v>
      </c>
      <c r="B37" s="344">
        <f>IF(B36="","",IF(B36=E3,"",SUM(B36+1)))</f>
        <v>46356</v>
      </c>
      <c r="C37" s="404"/>
      <c r="D37" s="405"/>
      <c r="E37" s="406"/>
      <c r="F37" s="406"/>
      <c r="G37" s="406"/>
      <c r="H37" s="406"/>
      <c r="I37" s="406"/>
      <c r="J37" s="406"/>
      <c r="K37" s="355"/>
      <c r="L37" s="348"/>
      <c r="M37" s="347"/>
      <c r="N37" s="348"/>
      <c r="O37" s="391"/>
      <c r="P37" s="392"/>
      <c r="Q37" s="356"/>
      <c r="R37" s="357"/>
      <c r="S37" s="358"/>
      <c r="T37" s="352"/>
      <c r="U37" s="359">
        <f t="shared" si="0"/>
        <v>46356</v>
      </c>
      <c r="V37" s="352"/>
      <c r="W37" s="288"/>
    </row>
    <row r="38" spans="1:23" x14ac:dyDescent="0.2">
      <c r="A38" s="354">
        <v>31</v>
      </c>
      <c r="B38" s="344" t="str">
        <f>IF(B37="","",IF(B37=E3,"",SUM(B37+1)))</f>
        <v/>
      </c>
      <c r="C38" s="404"/>
      <c r="D38" s="405"/>
      <c r="E38" s="406"/>
      <c r="F38" s="406"/>
      <c r="G38" s="406"/>
      <c r="H38" s="406"/>
      <c r="I38" s="406"/>
      <c r="J38" s="406"/>
      <c r="K38" s="355"/>
      <c r="L38" s="348"/>
      <c r="M38" s="347"/>
      <c r="N38" s="348"/>
      <c r="O38" s="391"/>
      <c r="P38" s="392"/>
      <c r="Q38" s="356"/>
      <c r="R38" s="357"/>
      <c r="S38" s="358"/>
      <c r="T38" s="352"/>
      <c r="U38" s="359" t="str">
        <f t="shared" si="0"/>
        <v/>
      </c>
      <c r="V38" s="352"/>
      <c r="W38" s="288"/>
    </row>
    <row r="39" spans="1:23" x14ac:dyDescent="0.2">
      <c r="A39" s="354">
        <v>32</v>
      </c>
      <c r="B39" s="344" t="str">
        <f>IF(B38="","",IF(B38=E3,"",SUM(B38+1)))</f>
        <v/>
      </c>
      <c r="C39" s="404"/>
      <c r="D39" s="405"/>
      <c r="E39" s="406"/>
      <c r="F39" s="406"/>
      <c r="G39" s="406"/>
      <c r="H39" s="406"/>
      <c r="I39" s="406"/>
      <c r="J39" s="406"/>
      <c r="K39" s="355"/>
      <c r="L39" s="348"/>
      <c r="M39" s="347"/>
      <c r="N39" s="348"/>
      <c r="O39" s="391"/>
      <c r="P39" s="392"/>
      <c r="Q39" s="356"/>
      <c r="R39" s="357"/>
      <c r="S39" s="358"/>
      <c r="T39" s="352"/>
      <c r="U39" s="359" t="str">
        <f t="shared" si="0"/>
        <v/>
      </c>
      <c r="V39" s="352"/>
      <c r="W39" s="288"/>
    </row>
    <row r="40" spans="1:23" x14ac:dyDescent="0.2">
      <c r="A40" s="354">
        <v>33</v>
      </c>
      <c r="B40" s="344" t="str">
        <f>IF(B39="","",IF(B39=E3,"",SUM(B39+1)))</f>
        <v/>
      </c>
      <c r="C40" s="404"/>
      <c r="D40" s="405"/>
      <c r="E40" s="406"/>
      <c r="F40" s="406"/>
      <c r="G40" s="406"/>
      <c r="H40" s="406"/>
      <c r="I40" s="406"/>
      <c r="J40" s="406"/>
      <c r="K40" s="355"/>
      <c r="L40" s="348"/>
      <c r="M40" s="347"/>
      <c r="N40" s="348"/>
      <c r="O40" s="391"/>
      <c r="P40" s="392"/>
      <c r="Q40" s="356"/>
      <c r="R40" s="357"/>
      <c r="S40" s="358"/>
      <c r="T40" s="352"/>
      <c r="U40" s="359" t="str">
        <f t="shared" si="0"/>
        <v/>
      </c>
      <c r="V40" s="352"/>
      <c r="W40" s="288"/>
    </row>
    <row r="41" spans="1:23" x14ac:dyDescent="0.2">
      <c r="A41" s="354">
        <v>34</v>
      </c>
      <c r="B41" s="344" t="str">
        <f>IF(B40="","",IF(B40=E3,"",SUM(B40+1)))</f>
        <v/>
      </c>
      <c r="C41" s="404"/>
      <c r="D41" s="405"/>
      <c r="E41" s="406"/>
      <c r="F41" s="406"/>
      <c r="G41" s="406"/>
      <c r="H41" s="406"/>
      <c r="I41" s="406"/>
      <c r="J41" s="406"/>
      <c r="K41" s="355"/>
      <c r="L41" s="348"/>
      <c r="M41" s="347"/>
      <c r="N41" s="348"/>
      <c r="O41" s="391"/>
      <c r="P41" s="392"/>
      <c r="Q41" s="356"/>
      <c r="R41" s="357"/>
      <c r="S41" s="358"/>
      <c r="T41" s="352"/>
      <c r="U41" s="359" t="str">
        <f t="shared" si="0"/>
        <v/>
      </c>
      <c r="V41" s="352"/>
      <c r="W41" s="288"/>
    </row>
    <row r="42" spans="1:23" x14ac:dyDescent="0.2">
      <c r="A42" s="354">
        <v>35</v>
      </c>
      <c r="B42" s="344" t="str">
        <f>IF(B41="","",IF(B41=E3,"",SUM(B41+1)))</f>
        <v/>
      </c>
      <c r="C42" s="404"/>
      <c r="D42" s="405"/>
      <c r="E42" s="406"/>
      <c r="F42" s="406"/>
      <c r="G42" s="406"/>
      <c r="H42" s="406"/>
      <c r="I42" s="406"/>
      <c r="J42" s="406"/>
      <c r="K42" s="355"/>
      <c r="L42" s="348"/>
      <c r="M42" s="347"/>
      <c r="N42" s="348"/>
      <c r="O42" s="391"/>
      <c r="P42" s="392"/>
      <c r="Q42" s="356"/>
      <c r="R42" s="357"/>
      <c r="S42" s="358"/>
      <c r="T42" s="352"/>
      <c r="U42" s="359" t="str">
        <f t="shared" si="0"/>
        <v/>
      </c>
      <c r="V42" s="352"/>
      <c r="W42" s="288"/>
    </row>
    <row r="43" spans="1:23" ht="13.5" thickBot="1" x14ac:dyDescent="0.25">
      <c r="A43" s="332"/>
      <c r="B43" s="361"/>
      <c r="C43" s="362"/>
      <c r="D43" s="347"/>
      <c r="E43" s="363"/>
      <c r="F43" s="347"/>
      <c r="G43" s="347"/>
      <c r="H43" s="347"/>
      <c r="I43" s="347"/>
      <c r="J43" s="347"/>
      <c r="K43" s="364" t="s">
        <v>181</v>
      </c>
      <c r="L43" s="365">
        <f>SUM(L8:L42)</f>
        <v>0</v>
      </c>
      <c r="M43" s="11"/>
      <c r="N43" s="365">
        <f>IF(AND(COUNTA(N8:N42)="",J4=0),"",SUM(N$8:N42,J$4/24))</f>
        <v>0</v>
      </c>
      <c r="O43" s="393"/>
      <c r="P43" s="393"/>
      <c r="Q43" s="366" t="str">
        <f>IF(N43=0,"",IF(N43&lt;0,"= Minus","= Plus"))</f>
        <v/>
      </c>
      <c r="R43" s="367">
        <f>IF(N43="","",MOD(ABS(N43),60)+$N$56)</f>
        <v>0</v>
      </c>
      <c r="S43" s="368" t="str">
        <f>IF(N43="","","h")</f>
        <v>h</v>
      </c>
      <c r="T43" s="11"/>
      <c r="U43" s="369"/>
      <c r="V43" s="11"/>
      <c r="W43" s="291"/>
    </row>
    <row r="44" spans="1:23" ht="13.5" thickTop="1" x14ac:dyDescent="0.2">
      <c r="A44" s="370"/>
      <c r="B44" s="263"/>
      <c r="C44" s="371"/>
      <c r="D44" s="263"/>
      <c r="E44" s="263"/>
      <c r="F44" s="263"/>
      <c r="G44" s="263"/>
      <c r="H44" s="263"/>
      <c r="I44" s="263"/>
      <c r="J44" s="263"/>
      <c r="K44" s="263"/>
      <c r="L44" s="375"/>
      <c r="M44" s="263"/>
      <c r="N44" s="263"/>
      <c r="O44" s="263"/>
      <c r="P44" s="263"/>
      <c r="Q44" s="372" t="s">
        <v>180</v>
      </c>
      <c r="R44" s="373">
        <f>ROUND(N43*24,2)</f>
        <v>0</v>
      </c>
      <c r="S44" s="263"/>
      <c r="T44" s="263"/>
      <c r="U44" s="374"/>
      <c r="V44" s="263"/>
      <c r="W44" s="263"/>
    </row>
    <row r="45" spans="1:23" ht="18.75" x14ac:dyDescent="0.3">
      <c r="A45" s="50" t="str">
        <f>CONCATENATE(A!$E$5,", ",A!$E$6)</f>
        <v xml:space="preserve">, </v>
      </c>
      <c r="B45" s="45"/>
      <c r="C45" s="292"/>
      <c r="D45" s="45"/>
      <c r="E45" s="45"/>
      <c r="F45" s="52"/>
      <c r="G45" s="56"/>
      <c r="H45" s="52"/>
      <c r="I45" s="52"/>
      <c r="J45" s="52"/>
      <c r="K45" s="56" t="s">
        <v>179</v>
      </c>
      <c r="L45" s="52">
        <f>Okt!U48</f>
        <v>0</v>
      </c>
      <c r="M45" s="299"/>
      <c r="N45" s="45"/>
      <c r="O45" s="45"/>
      <c r="P45" s="45"/>
      <c r="Q45" s="56"/>
      <c r="R45" s="45"/>
      <c r="S45" s="45"/>
      <c r="T45" s="45"/>
      <c r="U45" s="295"/>
      <c r="V45" s="45"/>
      <c r="W45" s="45"/>
    </row>
    <row r="46" spans="1:23" x14ac:dyDescent="0.2">
      <c r="A46" s="45"/>
      <c r="B46" s="296"/>
      <c r="C46" s="292"/>
      <c r="D46" s="45"/>
      <c r="E46" s="45"/>
      <c r="F46" s="52"/>
      <c r="G46" s="56"/>
      <c r="H46" s="52"/>
      <c r="I46" s="52"/>
      <c r="J46" s="45"/>
      <c r="K46" s="56" t="s">
        <v>178</v>
      </c>
      <c r="L46" s="52">
        <f>Okt!U47</f>
        <v>0</v>
      </c>
      <c r="M46" s="299"/>
      <c r="N46" s="45"/>
      <c r="O46" s="45"/>
      <c r="P46" s="45"/>
      <c r="Q46" s="56"/>
      <c r="R46" s="45"/>
      <c r="S46" s="45"/>
      <c r="T46" s="45"/>
      <c r="U46" s="295"/>
      <c r="V46" s="45"/>
      <c r="W46" s="45"/>
    </row>
    <row r="47" spans="1:23" x14ac:dyDescent="0.2">
      <c r="A47" s="45"/>
      <c r="B47" s="296"/>
      <c r="C47" s="292"/>
      <c r="D47" s="45"/>
      <c r="E47" s="45"/>
      <c r="F47" s="52"/>
      <c r="G47" s="56"/>
      <c r="H47" s="52"/>
      <c r="I47" s="52"/>
      <c r="J47" s="45"/>
      <c r="K47" s="56" t="s">
        <v>177</v>
      </c>
      <c r="L47" s="310"/>
      <c r="M47" s="294"/>
      <c r="N47" s="45"/>
      <c r="O47" s="45"/>
      <c r="P47" s="45"/>
      <c r="Q47" s="56"/>
      <c r="R47" s="45"/>
      <c r="S47" s="45"/>
      <c r="T47" s="56" t="s">
        <v>176</v>
      </c>
      <c r="U47" s="297">
        <f>IF((L48-L45)&lt;0,0,L48-L45)</f>
        <v>0</v>
      </c>
      <c r="V47" s="45"/>
      <c r="W47" s="45"/>
    </row>
    <row r="48" spans="1:23" ht="15" x14ac:dyDescent="0.35">
      <c r="A48" s="45"/>
      <c r="B48" s="296"/>
      <c r="C48" s="292"/>
      <c r="D48" s="45"/>
      <c r="E48" s="45"/>
      <c r="F48" s="45"/>
      <c r="G48" s="56"/>
      <c r="H48" s="45"/>
      <c r="I48" s="45"/>
      <c r="J48" s="45"/>
      <c r="K48" s="56" t="s">
        <v>175</v>
      </c>
      <c r="L48" s="298">
        <f>L45+L46-L47</f>
        <v>0</v>
      </c>
      <c r="M48" s="299"/>
      <c r="N48" s="45"/>
      <c r="O48" s="45"/>
      <c r="P48" s="45"/>
      <c r="Q48" s="56"/>
      <c r="R48" s="45"/>
      <c r="S48" s="45"/>
      <c r="T48" s="56" t="s">
        <v>174</v>
      </c>
      <c r="U48" s="297">
        <f>IF((L48-L45)&lt;0,L48,L48-U47)</f>
        <v>0</v>
      </c>
      <c r="V48" s="45"/>
      <c r="W48" s="45"/>
    </row>
    <row r="49" spans="1:23" x14ac:dyDescent="0.2">
      <c r="A49" s="45"/>
      <c r="B49" s="296"/>
      <c r="C49" s="292"/>
      <c r="D49" s="45"/>
      <c r="E49" s="45"/>
      <c r="F49" s="45"/>
      <c r="G49" s="56"/>
      <c r="H49" s="45"/>
      <c r="I49" s="45"/>
      <c r="J49" s="45"/>
      <c r="K49" s="45"/>
      <c r="L49" s="45"/>
      <c r="M49" s="299"/>
      <c r="N49" s="45"/>
      <c r="O49" s="45"/>
      <c r="P49" s="45"/>
      <c r="Q49" s="56"/>
      <c r="R49" s="45"/>
      <c r="S49" s="45"/>
      <c r="T49" s="45"/>
      <c r="U49" s="295"/>
      <c r="V49" s="45"/>
      <c r="W49" s="45"/>
    </row>
  </sheetData>
  <sheetProtection algorithmName="SHA-512" hashValue="oxf0NFvGDE07a+llsUbnHOK4yS2Mpkrye710V5iwTAjwuuvwiFS1x1pmtNFfl1GgSqDOMIoOhoWhSpBGKjtrZA==" saltValue="Ips5cvGkJ+LvfRauwH3lUA==" spinCount="100000" sheet="1" objects="1" scenarios="1"/>
  <conditionalFormatting sqref="B8:B42 K8:K42 U8:U42">
    <cfRule type="expression" dxfId="3" priority="1" stopIfTrue="1">
      <formula>WEEKDAY($B8)=7</formula>
    </cfRule>
    <cfRule type="expression" dxfId="2" priority="2" stopIfTrue="1">
      <formula>WEEKDAY($B8)=1</formula>
    </cfRule>
  </conditionalFormatting>
  <hyperlinks>
    <hyperlink ref="B1" location="Zentrale!A1" display="Zentrale!A1" xr:uid="{BE92A106-F82B-4FB6-971E-137D3FD6D5A8}"/>
    <hyperlink ref="L1" location="Umrechnung!A1" display="Umrechnung!A1" xr:uid="{DC1B76D4-15BE-495A-86C6-1CBD9215614F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72" orientation="landscape" horizontalDpi="4294967292" verticalDpi="300" r:id="rId1"/>
  <headerFooter alignWithMargins="0">
    <oddHeader>&amp;C&amp;14&amp;D</oddHeader>
    <oddFooter>&amp;R&amp;14&amp;F   © Auvista Verlag München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B259A-B218-402E-BDDC-F45129B7345F}">
  <dimension ref="A1:W49"/>
  <sheetViews>
    <sheetView showRowColHeaders="0" zoomScaleNormal="100" workbookViewId="0">
      <pane ySplit="6045" topLeftCell="A43"/>
      <selection activeCell="C8" sqref="C8"/>
      <selection pane="bottomLeft" activeCell="C9" sqref="C9"/>
    </sheetView>
  </sheetViews>
  <sheetFormatPr baseColWidth="10" defaultRowHeight="12.75" x14ac:dyDescent="0.2"/>
  <cols>
    <col min="1" max="1" width="4.28515625" style="309" customWidth="1"/>
    <col min="2" max="2" width="10.140625" style="311" customWidth="1"/>
    <col min="3" max="3" width="30.7109375" style="312" customWidth="1"/>
    <col min="4" max="4" width="1.5703125" style="309" customWidth="1"/>
    <col min="5" max="6" width="8.42578125" style="309" customWidth="1"/>
    <col min="7" max="9" width="8.42578125" style="309" hidden="1" customWidth="1"/>
    <col min="10" max="10" width="8.42578125" style="309" customWidth="1"/>
    <col min="11" max="11" width="1.5703125" style="309" customWidth="1"/>
    <col min="12" max="12" width="8.42578125" style="309" customWidth="1"/>
    <col min="13" max="13" width="1.5703125" style="309" customWidth="1"/>
    <col min="14" max="14" width="8.42578125" style="309" customWidth="1"/>
    <col min="15" max="16" width="1.5703125" style="309" customWidth="1"/>
    <col min="17" max="17" width="7.42578125" style="313" customWidth="1"/>
    <col min="18" max="18" width="8.42578125" style="309" customWidth="1"/>
    <col min="19" max="19" width="2.140625" style="309" customWidth="1"/>
    <col min="20" max="20" width="1.5703125" style="309" customWidth="1"/>
    <col min="21" max="21" width="11" style="314" customWidth="1"/>
    <col min="22" max="23" width="1.5703125" style="309" customWidth="1"/>
    <col min="24" max="16384" width="11.42578125" style="309"/>
  </cols>
  <sheetData>
    <row r="1" spans="1:23" ht="18" x14ac:dyDescent="0.25">
      <c r="A1" s="1" t="s">
        <v>194</v>
      </c>
      <c r="B1" s="33" t="s">
        <v>54</v>
      </c>
      <c r="C1" s="315" t="s">
        <v>193</v>
      </c>
      <c r="D1" s="254"/>
      <c r="E1" s="316"/>
      <c r="F1" s="315"/>
      <c r="G1" s="254"/>
      <c r="H1" s="315"/>
      <c r="I1" s="315"/>
      <c r="J1" s="317" t="s">
        <v>192</v>
      </c>
      <c r="K1" s="254"/>
      <c r="L1" s="382" t="s">
        <v>276</v>
      </c>
      <c r="M1" s="254"/>
      <c r="N1" s="254"/>
      <c r="O1" s="318"/>
      <c r="P1" s="318"/>
      <c r="Q1" s="254" t="str">
        <f>IF(A!E6="","",A!E6)</f>
        <v/>
      </c>
      <c r="R1" s="319"/>
      <c r="S1" s="320"/>
      <c r="T1" s="254"/>
      <c r="U1" s="321"/>
      <c r="V1" s="254"/>
      <c r="W1" s="254"/>
    </row>
    <row r="2" spans="1:23" x14ac:dyDescent="0.2">
      <c r="A2" s="402" t="s">
        <v>274</v>
      </c>
      <c r="B2" s="381"/>
      <c r="C2" s="322" t="s">
        <v>191</v>
      </c>
      <c r="D2" s="260"/>
      <c r="E2" s="403">
        <v>46357</v>
      </c>
      <c r="F2" s="260"/>
      <c r="G2" s="11"/>
      <c r="H2" s="260"/>
      <c r="I2" s="260"/>
      <c r="J2" s="383">
        <f>Nov!J2</f>
        <v>0</v>
      </c>
      <c r="K2" s="323" t="s">
        <v>190</v>
      </c>
      <c r="L2" s="11"/>
      <c r="M2" s="11"/>
      <c r="N2" s="11"/>
      <c r="O2" s="324"/>
      <c r="P2" s="324"/>
      <c r="Q2" s="260"/>
      <c r="R2" s="11"/>
      <c r="S2" s="260"/>
      <c r="T2" s="11"/>
      <c r="U2" s="325"/>
      <c r="V2" s="11"/>
      <c r="W2" s="11"/>
    </row>
    <row r="3" spans="1:23" x14ac:dyDescent="0.2">
      <c r="A3" s="326"/>
      <c r="B3" s="327"/>
      <c r="C3" s="322" t="s">
        <v>189</v>
      </c>
      <c r="D3" s="11"/>
      <c r="E3" s="403">
        <v>46387</v>
      </c>
      <c r="F3" s="260"/>
      <c r="G3" s="11"/>
      <c r="H3" s="260"/>
      <c r="I3" s="260"/>
      <c r="J3" s="328" t="s">
        <v>188</v>
      </c>
      <c r="K3" s="11"/>
      <c r="L3" s="11"/>
      <c r="M3" s="11"/>
      <c r="N3" s="11"/>
      <c r="O3" s="11"/>
      <c r="P3" s="329"/>
      <c r="Q3" s="260"/>
      <c r="R3" s="330"/>
      <c r="S3" s="331"/>
      <c r="T3" s="11"/>
      <c r="U3" s="325"/>
      <c r="V3" s="11"/>
      <c r="W3" s="11"/>
    </row>
    <row r="4" spans="1:23" x14ac:dyDescent="0.2">
      <c r="A4" s="332"/>
      <c r="B4" s="327"/>
      <c r="C4" s="259"/>
      <c r="D4" s="11"/>
      <c r="E4" s="333">
        <f ca="1">IF(E2="",TODAY(),E2)</f>
        <v>46357</v>
      </c>
      <c r="F4" s="260"/>
      <c r="G4" s="11"/>
      <c r="H4" s="260"/>
      <c r="I4" s="260"/>
      <c r="J4" s="384">
        <f>Nov!R44</f>
        <v>0</v>
      </c>
      <c r="K4" s="323" t="s">
        <v>187</v>
      </c>
      <c r="L4" s="11"/>
      <c r="M4" s="11"/>
      <c r="N4" s="11"/>
      <c r="O4" s="11"/>
      <c r="P4" s="324"/>
      <c r="Q4" s="334"/>
      <c r="R4" s="260"/>
      <c r="S4" s="11"/>
      <c r="T4" s="11"/>
      <c r="U4" s="325"/>
      <c r="V4" s="11"/>
      <c r="W4" s="11"/>
    </row>
    <row r="5" spans="1:23" x14ac:dyDescent="0.2">
      <c r="A5" s="332"/>
      <c r="B5" s="327"/>
      <c r="C5" s="259"/>
      <c r="D5" s="11"/>
      <c r="E5" s="11"/>
      <c r="F5" s="11"/>
      <c r="G5" s="11"/>
      <c r="H5" s="11"/>
      <c r="I5" s="11"/>
      <c r="J5" s="11"/>
      <c r="K5" s="11"/>
      <c r="L5" s="260"/>
      <c r="M5" s="11"/>
      <c r="N5" s="324"/>
      <c r="O5" s="11"/>
      <c r="P5" s="324"/>
      <c r="Q5" s="260"/>
      <c r="R5" s="260"/>
      <c r="S5" s="11"/>
      <c r="T5" s="11"/>
      <c r="U5" s="325"/>
      <c r="V5" s="11"/>
      <c r="W5" s="269"/>
    </row>
    <row r="6" spans="1:23" ht="23.25" thickBot="1" x14ac:dyDescent="0.25">
      <c r="A6" s="335"/>
      <c r="B6" s="336" t="s">
        <v>110</v>
      </c>
      <c r="C6" s="337" t="s">
        <v>19</v>
      </c>
      <c r="D6" s="269"/>
      <c r="E6" s="261"/>
      <c r="F6" s="261"/>
      <c r="G6" s="261"/>
      <c r="H6" s="261"/>
      <c r="I6" s="261"/>
      <c r="J6" s="328"/>
      <c r="K6" s="11"/>
      <c r="L6" s="338" t="s">
        <v>186</v>
      </c>
      <c r="M6" s="11"/>
      <c r="N6" s="338" t="s">
        <v>185</v>
      </c>
      <c r="O6" s="11"/>
      <c r="P6" s="338"/>
      <c r="Q6" s="339" t="s">
        <v>74</v>
      </c>
      <c r="R6" s="340"/>
      <c r="S6" s="340"/>
      <c r="T6" s="337"/>
      <c r="U6" s="341"/>
      <c r="V6" s="337"/>
      <c r="W6" s="269"/>
    </row>
    <row r="7" spans="1:23" ht="15.75" thickBot="1" x14ac:dyDescent="0.3">
      <c r="A7" s="332"/>
      <c r="B7" s="270" t="s">
        <v>121</v>
      </c>
      <c r="C7" s="271" t="s">
        <v>19</v>
      </c>
      <c r="D7" s="272"/>
      <c r="E7" s="273">
        <v>1</v>
      </c>
      <c r="F7" s="274">
        <v>2</v>
      </c>
      <c r="G7" s="274">
        <v>3</v>
      </c>
      <c r="H7" s="274">
        <v>4</v>
      </c>
      <c r="I7" s="274">
        <v>5</v>
      </c>
      <c r="J7" s="274">
        <v>6</v>
      </c>
      <c r="K7" s="342"/>
      <c r="L7" s="275"/>
      <c r="M7" s="276"/>
      <c r="N7" s="277"/>
      <c r="O7" s="278"/>
      <c r="P7" s="279"/>
      <c r="Q7" s="280"/>
      <c r="R7" s="281"/>
      <c r="S7" s="282"/>
      <c r="T7" s="281"/>
      <c r="U7" s="283">
        <f ca="1">E4</f>
        <v>46357</v>
      </c>
      <c r="V7" s="281"/>
      <c r="W7" s="284"/>
    </row>
    <row r="8" spans="1:23" x14ac:dyDescent="0.2">
      <c r="A8" s="343" t="s">
        <v>184</v>
      </c>
      <c r="B8" s="344">
        <f>IF(E2="","",E2)</f>
        <v>46357</v>
      </c>
      <c r="C8" s="404"/>
      <c r="D8" s="405"/>
      <c r="E8" s="406"/>
      <c r="F8" s="406"/>
      <c r="G8" s="406"/>
      <c r="H8" s="406"/>
      <c r="I8" s="406"/>
      <c r="J8" s="406"/>
      <c r="K8" s="345"/>
      <c r="L8" s="346"/>
      <c r="M8" s="347"/>
      <c r="N8" s="348"/>
      <c r="O8" s="391"/>
      <c r="P8" s="392"/>
      <c r="Q8" s="349"/>
      <c r="R8" s="350"/>
      <c r="S8" s="351"/>
      <c r="T8" s="352"/>
      <c r="U8" s="353">
        <f t="shared" ref="U8:U42" si="0">B8</f>
        <v>46357</v>
      </c>
      <c r="V8" s="352"/>
      <c r="W8" s="288"/>
    </row>
    <row r="9" spans="1:23" x14ac:dyDescent="0.2">
      <c r="A9" s="354">
        <v>2</v>
      </c>
      <c r="B9" s="344">
        <f>IF(B8="","",SUM(B8+1))</f>
        <v>46358</v>
      </c>
      <c r="C9" s="404"/>
      <c r="D9" s="405"/>
      <c r="E9" s="406"/>
      <c r="F9" s="406"/>
      <c r="G9" s="406"/>
      <c r="H9" s="406"/>
      <c r="I9" s="406"/>
      <c r="J9" s="406"/>
      <c r="K9" s="355"/>
      <c r="L9" s="348"/>
      <c r="M9" s="347"/>
      <c r="N9" s="348"/>
      <c r="O9" s="391"/>
      <c r="P9" s="392"/>
      <c r="Q9" s="356"/>
      <c r="R9" s="357"/>
      <c r="S9" s="358"/>
      <c r="T9" s="352"/>
      <c r="U9" s="359">
        <f t="shared" si="0"/>
        <v>46358</v>
      </c>
      <c r="V9" s="352"/>
      <c r="W9" s="288"/>
    </row>
    <row r="10" spans="1:23" ht="12.75" customHeight="1" x14ac:dyDescent="0.2">
      <c r="A10" s="354">
        <v>3</v>
      </c>
      <c r="B10" s="344">
        <f>IF(B9="","",IF(B9=E3,"",SUM(B9+1)))</f>
        <v>46359</v>
      </c>
      <c r="C10" s="404"/>
      <c r="D10" s="405"/>
      <c r="E10" s="406"/>
      <c r="F10" s="406"/>
      <c r="G10" s="406"/>
      <c r="H10" s="406"/>
      <c r="I10" s="406"/>
      <c r="J10" s="406"/>
      <c r="K10" s="355"/>
      <c r="L10" s="348"/>
      <c r="M10" s="347"/>
      <c r="N10" s="348"/>
      <c r="O10" s="391"/>
      <c r="P10" s="392"/>
      <c r="Q10" s="356"/>
      <c r="R10" s="357"/>
      <c r="S10" s="358"/>
      <c r="T10" s="352"/>
      <c r="U10" s="359">
        <f t="shared" si="0"/>
        <v>46359</v>
      </c>
      <c r="V10" s="352"/>
      <c r="W10" s="288"/>
    </row>
    <row r="11" spans="1:23" x14ac:dyDescent="0.2">
      <c r="A11" s="360">
        <v>4</v>
      </c>
      <c r="B11" s="344">
        <f>IF(B10="","",IF(B10=E3,"",SUM(B10+1)))</f>
        <v>46360</v>
      </c>
      <c r="C11" s="404"/>
      <c r="D11" s="405"/>
      <c r="E11" s="406"/>
      <c r="F11" s="406"/>
      <c r="G11" s="406"/>
      <c r="H11" s="406"/>
      <c r="I11" s="406"/>
      <c r="J11" s="406"/>
      <c r="K11" s="355"/>
      <c r="L11" s="348"/>
      <c r="M11" s="347"/>
      <c r="N11" s="348"/>
      <c r="O11" s="391"/>
      <c r="P11" s="392"/>
      <c r="Q11" s="356"/>
      <c r="R11" s="357"/>
      <c r="S11" s="358"/>
      <c r="T11" s="352"/>
      <c r="U11" s="359">
        <f t="shared" si="0"/>
        <v>46360</v>
      </c>
      <c r="V11" s="352"/>
      <c r="W11" s="288"/>
    </row>
    <row r="12" spans="1:23" x14ac:dyDescent="0.2">
      <c r="A12" s="354">
        <v>5</v>
      </c>
      <c r="B12" s="344">
        <f>IF(B11="","",IF(B11=E3,"",SUM(B11+1)))</f>
        <v>46361</v>
      </c>
      <c r="C12" s="404"/>
      <c r="D12" s="405"/>
      <c r="E12" s="406"/>
      <c r="F12" s="406"/>
      <c r="G12" s="406"/>
      <c r="H12" s="406"/>
      <c r="I12" s="406"/>
      <c r="J12" s="406"/>
      <c r="K12" s="355"/>
      <c r="L12" s="348"/>
      <c r="M12" s="347"/>
      <c r="N12" s="348"/>
      <c r="O12" s="391"/>
      <c r="P12" s="392"/>
      <c r="Q12" s="356"/>
      <c r="R12" s="357"/>
      <c r="S12" s="358"/>
      <c r="T12" s="352"/>
      <c r="U12" s="359">
        <f t="shared" si="0"/>
        <v>46361</v>
      </c>
      <c r="V12" s="352"/>
      <c r="W12" s="288"/>
    </row>
    <row r="13" spans="1:23" x14ac:dyDescent="0.2">
      <c r="A13" s="354">
        <v>6</v>
      </c>
      <c r="B13" s="344">
        <f>IF(B12="","",IF(B12=E3,"",SUM(B12+1)))</f>
        <v>46362</v>
      </c>
      <c r="C13" s="404"/>
      <c r="D13" s="405"/>
      <c r="E13" s="406"/>
      <c r="F13" s="406"/>
      <c r="G13" s="406"/>
      <c r="H13" s="406"/>
      <c r="I13" s="406"/>
      <c r="J13" s="406"/>
      <c r="K13" s="355"/>
      <c r="L13" s="348"/>
      <c r="M13" s="347"/>
      <c r="N13" s="348"/>
      <c r="O13" s="391"/>
      <c r="P13" s="392"/>
      <c r="Q13" s="356"/>
      <c r="R13" s="357"/>
      <c r="S13" s="358"/>
      <c r="T13" s="352"/>
      <c r="U13" s="359">
        <f t="shared" si="0"/>
        <v>46362</v>
      </c>
      <c r="V13" s="352"/>
      <c r="W13" s="288"/>
    </row>
    <row r="14" spans="1:23" x14ac:dyDescent="0.2">
      <c r="A14" s="354">
        <v>7</v>
      </c>
      <c r="B14" s="344">
        <f>IF(B13="","",IF(B13=E3,"",SUM(B13+1)))</f>
        <v>46363</v>
      </c>
      <c r="C14" s="407"/>
      <c r="D14" s="405"/>
      <c r="E14" s="406"/>
      <c r="F14" s="406"/>
      <c r="G14" s="406"/>
      <c r="H14" s="406"/>
      <c r="I14" s="406"/>
      <c r="J14" s="406"/>
      <c r="K14" s="355"/>
      <c r="L14" s="348"/>
      <c r="M14" s="347"/>
      <c r="N14" s="348"/>
      <c r="O14" s="391"/>
      <c r="P14" s="392"/>
      <c r="Q14" s="356"/>
      <c r="R14" s="357"/>
      <c r="S14" s="358"/>
      <c r="T14" s="352"/>
      <c r="U14" s="359">
        <f t="shared" si="0"/>
        <v>46363</v>
      </c>
      <c r="V14" s="352"/>
      <c r="W14" s="288"/>
    </row>
    <row r="15" spans="1:23" x14ac:dyDescent="0.2">
      <c r="A15" s="354">
        <v>8</v>
      </c>
      <c r="B15" s="344">
        <f>IF(B14="","",IF(B14=E3,"",SUM(B14+1)))</f>
        <v>46364</v>
      </c>
      <c r="C15" s="404" t="s">
        <v>297</v>
      </c>
      <c r="D15" s="405"/>
      <c r="E15" s="406"/>
      <c r="F15" s="406"/>
      <c r="G15" s="406"/>
      <c r="H15" s="406"/>
      <c r="I15" s="406"/>
      <c r="J15" s="406"/>
      <c r="K15" s="355"/>
      <c r="L15" s="348"/>
      <c r="M15" s="347"/>
      <c r="N15" s="348"/>
      <c r="O15" s="391"/>
      <c r="P15" s="392"/>
      <c r="Q15" s="356"/>
      <c r="R15" s="357"/>
      <c r="S15" s="358"/>
      <c r="T15" s="352"/>
      <c r="U15" s="359">
        <f t="shared" si="0"/>
        <v>46364</v>
      </c>
      <c r="V15" s="352"/>
      <c r="W15" s="290"/>
    </row>
    <row r="16" spans="1:23" x14ac:dyDescent="0.2">
      <c r="A16" s="354">
        <v>9</v>
      </c>
      <c r="B16" s="344">
        <f>IF(B15="","",IF(B15=E3,"",SUM(B15+1)))</f>
        <v>46365</v>
      </c>
      <c r="C16" s="404" t="s">
        <v>299</v>
      </c>
      <c r="D16" s="405"/>
      <c r="E16" s="406"/>
      <c r="F16" s="406"/>
      <c r="G16" s="406"/>
      <c r="H16" s="406"/>
      <c r="I16" s="406"/>
      <c r="J16" s="406"/>
      <c r="K16" s="355"/>
      <c r="L16" s="348"/>
      <c r="M16" s="347"/>
      <c r="N16" s="348"/>
      <c r="O16" s="391"/>
      <c r="P16" s="392"/>
      <c r="Q16" s="356"/>
      <c r="R16" s="357"/>
      <c r="S16" s="358"/>
      <c r="T16" s="352"/>
      <c r="U16" s="359">
        <f t="shared" si="0"/>
        <v>46365</v>
      </c>
      <c r="V16" s="352"/>
      <c r="W16" s="288"/>
    </row>
    <row r="17" spans="1:23" x14ac:dyDescent="0.2">
      <c r="A17" s="354">
        <v>10</v>
      </c>
      <c r="B17" s="344">
        <f>IF(B16="","",IF(B16=E3,"",SUM(B16+1)))</f>
        <v>46366</v>
      </c>
      <c r="C17" s="404" t="s">
        <v>298</v>
      </c>
      <c r="D17" s="405"/>
      <c r="E17" s="406"/>
      <c r="F17" s="406"/>
      <c r="G17" s="406"/>
      <c r="H17" s="406"/>
      <c r="I17" s="406"/>
      <c r="J17" s="406"/>
      <c r="K17" s="355"/>
      <c r="L17" s="348"/>
      <c r="M17" s="347"/>
      <c r="N17" s="348"/>
      <c r="O17" s="391"/>
      <c r="P17" s="392"/>
      <c r="Q17" s="356"/>
      <c r="R17" s="357"/>
      <c r="S17" s="358"/>
      <c r="T17" s="352"/>
      <c r="U17" s="359">
        <f t="shared" si="0"/>
        <v>46366</v>
      </c>
      <c r="V17" s="352"/>
      <c r="W17" s="288"/>
    </row>
    <row r="18" spans="1:23" x14ac:dyDescent="0.2">
      <c r="A18" s="354">
        <v>11</v>
      </c>
      <c r="B18" s="344">
        <f>IF(B17="","",IF(B17=E3,"",SUM(B17+1)))</f>
        <v>46367</v>
      </c>
      <c r="C18" s="404"/>
      <c r="D18" s="405"/>
      <c r="E18" s="406"/>
      <c r="F18" s="406"/>
      <c r="G18" s="406"/>
      <c r="H18" s="406"/>
      <c r="I18" s="406"/>
      <c r="J18" s="406"/>
      <c r="K18" s="355"/>
      <c r="L18" s="348"/>
      <c r="M18" s="347"/>
      <c r="N18" s="348"/>
      <c r="O18" s="391"/>
      <c r="P18" s="392"/>
      <c r="Q18" s="356"/>
      <c r="R18" s="357"/>
      <c r="S18" s="358"/>
      <c r="T18" s="352"/>
      <c r="U18" s="359">
        <f t="shared" si="0"/>
        <v>46367</v>
      </c>
      <c r="V18" s="352"/>
      <c r="W18" s="288"/>
    </row>
    <row r="19" spans="1:23" x14ac:dyDescent="0.2">
      <c r="A19" s="354">
        <v>12</v>
      </c>
      <c r="B19" s="344">
        <f>IF(B18="","",IF(B18=E3,"",SUM(B18+1)))</f>
        <v>46368</v>
      </c>
      <c r="C19" s="404"/>
      <c r="D19" s="405"/>
      <c r="E19" s="406"/>
      <c r="F19" s="406"/>
      <c r="G19" s="406"/>
      <c r="H19" s="406"/>
      <c r="I19" s="406"/>
      <c r="J19" s="406"/>
      <c r="K19" s="355"/>
      <c r="L19" s="348"/>
      <c r="M19" s="347"/>
      <c r="N19" s="348"/>
      <c r="O19" s="391"/>
      <c r="P19" s="392"/>
      <c r="Q19" s="356"/>
      <c r="R19" s="357"/>
      <c r="S19" s="358"/>
      <c r="T19" s="352"/>
      <c r="U19" s="359">
        <f t="shared" si="0"/>
        <v>46368</v>
      </c>
      <c r="V19" s="352"/>
      <c r="W19" s="288"/>
    </row>
    <row r="20" spans="1:23" x14ac:dyDescent="0.2">
      <c r="A20" s="354">
        <v>13</v>
      </c>
      <c r="B20" s="344">
        <f>IF(B19="","",IF(B19=E3,"",SUM(B19+1)))</f>
        <v>46369</v>
      </c>
      <c r="C20" s="404"/>
      <c r="D20" s="405"/>
      <c r="E20" s="406"/>
      <c r="F20" s="406"/>
      <c r="G20" s="406"/>
      <c r="H20" s="406"/>
      <c r="I20" s="406"/>
      <c r="J20" s="406"/>
      <c r="K20" s="355"/>
      <c r="L20" s="348"/>
      <c r="M20" s="347"/>
      <c r="N20" s="348"/>
      <c r="O20" s="391"/>
      <c r="P20" s="392"/>
      <c r="Q20" s="356"/>
      <c r="R20" s="357"/>
      <c r="S20" s="358"/>
      <c r="T20" s="352"/>
      <c r="U20" s="359">
        <f t="shared" si="0"/>
        <v>46369</v>
      </c>
      <c r="V20" s="352"/>
      <c r="W20" s="288"/>
    </row>
    <row r="21" spans="1:23" x14ac:dyDescent="0.2">
      <c r="A21" s="354">
        <v>14</v>
      </c>
      <c r="B21" s="344">
        <f>IF(B20="","",IF(B20=E3,"",SUM(B20+1)))</f>
        <v>46370</v>
      </c>
      <c r="C21" s="404"/>
      <c r="D21" s="405"/>
      <c r="E21" s="406"/>
      <c r="F21" s="406"/>
      <c r="G21" s="406"/>
      <c r="H21" s="406"/>
      <c r="I21" s="406"/>
      <c r="J21" s="406"/>
      <c r="K21" s="355"/>
      <c r="L21" s="348"/>
      <c r="M21" s="347"/>
      <c r="N21" s="348"/>
      <c r="O21" s="391"/>
      <c r="P21" s="392"/>
      <c r="Q21" s="356"/>
      <c r="R21" s="357"/>
      <c r="S21" s="358"/>
      <c r="T21" s="352"/>
      <c r="U21" s="359">
        <f t="shared" si="0"/>
        <v>46370</v>
      </c>
      <c r="V21" s="352"/>
      <c r="W21" s="288"/>
    </row>
    <row r="22" spans="1:23" x14ac:dyDescent="0.2">
      <c r="A22" s="354">
        <v>15</v>
      </c>
      <c r="B22" s="344">
        <f>IF(B21="","",IF(B21=E3,"",SUM(B21+1)))</f>
        <v>46371</v>
      </c>
      <c r="C22" s="404"/>
      <c r="D22" s="405"/>
      <c r="E22" s="406"/>
      <c r="F22" s="406"/>
      <c r="G22" s="406"/>
      <c r="H22" s="406"/>
      <c r="I22" s="406"/>
      <c r="J22" s="406"/>
      <c r="K22" s="355"/>
      <c r="L22" s="348"/>
      <c r="M22" s="347"/>
      <c r="N22" s="348"/>
      <c r="O22" s="391"/>
      <c r="P22" s="392"/>
      <c r="Q22" s="356"/>
      <c r="R22" s="357"/>
      <c r="S22" s="358"/>
      <c r="T22" s="352"/>
      <c r="U22" s="359">
        <f t="shared" si="0"/>
        <v>46371</v>
      </c>
      <c r="V22" s="352"/>
      <c r="W22" s="288"/>
    </row>
    <row r="23" spans="1:23" x14ac:dyDescent="0.2">
      <c r="A23" s="354">
        <v>16</v>
      </c>
      <c r="B23" s="344">
        <f>IF(B22="","",IF(B22=E3,"",SUM(B22+1)))</f>
        <v>46372</v>
      </c>
      <c r="C23" s="404"/>
      <c r="D23" s="405"/>
      <c r="E23" s="406"/>
      <c r="F23" s="406"/>
      <c r="G23" s="406"/>
      <c r="H23" s="406"/>
      <c r="I23" s="406"/>
      <c r="J23" s="406"/>
      <c r="K23" s="355"/>
      <c r="L23" s="348"/>
      <c r="M23" s="347"/>
      <c r="N23" s="348"/>
      <c r="O23" s="391"/>
      <c r="P23" s="392"/>
      <c r="Q23" s="356"/>
      <c r="R23" s="357"/>
      <c r="S23" s="358"/>
      <c r="T23" s="352"/>
      <c r="U23" s="359">
        <f t="shared" si="0"/>
        <v>46372</v>
      </c>
      <c r="V23" s="352"/>
      <c r="W23" s="288"/>
    </row>
    <row r="24" spans="1:23" x14ac:dyDescent="0.2">
      <c r="A24" s="354">
        <v>17</v>
      </c>
      <c r="B24" s="344">
        <f>IF(B23="","",IF(B23=E3,"",SUM(B23+1)))</f>
        <v>46373</v>
      </c>
      <c r="C24" s="404"/>
      <c r="D24" s="405"/>
      <c r="E24" s="406"/>
      <c r="F24" s="406"/>
      <c r="G24" s="406"/>
      <c r="H24" s="406"/>
      <c r="I24" s="406"/>
      <c r="J24" s="406"/>
      <c r="K24" s="355"/>
      <c r="L24" s="348"/>
      <c r="M24" s="347"/>
      <c r="N24" s="348"/>
      <c r="O24" s="391"/>
      <c r="P24" s="392"/>
      <c r="Q24" s="356"/>
      <c r="R24" s="357"/>
      <c r="S24" s="358"/>
      <c r="T24" s="352"/>
      <c r="U24" s="359">
        <f t="shared" si="0"/>
        <v>46373</v>
      </c>
      <c r="V24" s="352"/>
      <c r="W24" s="288"/>
    </row>
    <row r="25" spans="1:23" x14ac:dyDescent="0.2">
      <c r="A25" s="354">
        <v>18</v>
      </c>
      <c r="B25" s="344">
        <f>IF(B24="","",IF(B24=E3,"",SUM(B24+1)))</f>
        <v>46374</v>
      </c>
      <c r="C25" s="404"/>
      <c r="D25" s="405"/>
      <c r="E25" s="406"/>
      <c r="F25" s="406"/>
      <c r="G25" s="406"/>
      <c r="H25" s="406"/>
      <c r="I25" s="406"/>
      <c r="J25" s="406"/>
      <c r="K25" s="355"/>
      <c r="L25" s="348"/>
      <c r="M25" s="347"/>
      <c r="N25" s="348"/>
      <c r="O25" s="391"/>
      <c r="P25" s="392"/>
      <c r="Q25" s="356"/>
      <c r="R25" s="357"/>
      <c r="S25" s="358"/>
      <c r="T25" s="352"/>
      <c r="U25" s="359">
        <f t="shared" si="0"/>
        <v>46374</v>
      </c>
      <c r="V25" s="352"/>
      <c r="W25" s="288"/>
    </row>
    <row r="26" spans="1:23" x14ac:dyDescent="0.2">
      <c r="A26" s="354">
        <v>19</v>
      </c>
      <c r="B26" s="344">
        <f>IF(B25="","",IF(B25=E3,"",SUM(B25+1)))</f>
        <v>46375</v>
      </c>
      <c r="C26" s="404"/>
      <c r="D26" s="405"/>
      <c r="E26" s="406"/>
      <c r="F26" s="406"/>
      <c r="G26" s="406"/>
      <c r="H26" s="406"/>
      <c r="I26" s="406"/>
      <c r="J26" s="406"/>
      <c r="K26" s="355"/>
      <c r="L26" s="348"/>
      <c r="M26" s="347"/>
      <c r="N26" s="348"/>
      <c r="O26" s="391"/>
      <c r="P26" s="392"/>
      <c r="Q26" s="356"/>
      <c r="R26" s="357"/>
      <c r="S26" s="358"/>
      <c r="T26" s="352"/>
      <c r="U26" s="359">
        <f t="shared" si="0"/>
        <v>46375</v>
      </c>
      <c r="V26" s="352"/>
      <c r="W26" s="288"/>
    </row>
    <row r="27" spans="1:23" x14ac:dyDescent="0.2">
      <c r="A27" s="354">
        <v>20</v>
      </c>
      <c r="B27" s="344">
        <f>IF(B26="","",IF(B26=E3,"",SUM(B26+1)))</f>
        <v>46376</v>
      </c>
      <c r="C27" s="404"/>
      <c r="D27" s="405"/>
      <c r="E27" s="406"/>
      <c r="F27" s="406"/>
      <c r="G27" s="406"/>
      <c r="H27" s="406"/>
      <c r="I27" s="406"/>
      <c r="J27" s="406"/>
      <c r="K27" s="355"/>
      <c r="L27" s="348"/>
      <c r="M27" s="347"/>
      <c r="N27" s="348"/>
      <c r="O27" s="391"/>
      <c r="P27" s="392"/>
      <c r="Q27" s="356"/>
      <c r="R27" s="357"/>
      <c r="S27" s="358"/>
      <c r="T27" s="352"/>
      <c r="U27" s="359">
        <f t="shared" si="0"/>
        <v>46376</v>
      </c>
      <c r="V27" s="352"/>
      <c r="W27" s="288"/>
    </row>
    <row r="28" spans="1:23" x14ac:dyDescent="0.2">
      <c r="A28" s="354">
        <v>21</v>
      </c>
      <c r="B28" s="344">
        <f>IF(B27="","",IF(B27=E3,"",SUM(B27+1)))</f>
        <v>46377</v>
      </c>
      <c r="C28" s="404"/>
      <c r="D28" s="405"/>
      <c r="E28" s="406"/>
      <c r="F28" s="406"/>
      <c r="G28" s="406"/>
      <c r="H28" s="406"/>
      <c r="I28" s="406"/>
      <c r="J28" s="406"/>
      <c r="K28" s="355"/>
      <c r="L28" s="348"/>
      <c r="M28" s="347"/>
      <c r="N28" s="348"/>
      <c r="O28" s="391"/>
      <c r="P28" s="392"/>
      <c r="Q28" s="356"/>
      <c r="R28" s="357"/>
      <c r="S28" s="358"/>
      <c r="T28" s="352"/>
      <c r="U28" s="359">
        <f t="shared" si="0"/>
        <v>46377</v>
      </c>
      <c r="V28" s="352"/>
      <c r="W28" s="288"/>
    </row>
    <row r="29" spans="1:23" x14ac:dyDescent="0.2">
      <c r="A29" s="354">
        <v>22</v>
      </c>
      <c r="B29" s="344">
        <f>IF(B28="","",IF(B28=E3,"",SUM(B28+1)))</f>
        <v>46378</v>
      </c>
      <c r="C29" s="404"/>
      <c r="D29" s="405"/>
      <c r="E29" s="406"/>
      <c r="F29" s="406"/>
      <c r="G29" s="406"/>
      <c r="H29" s="406"/>
      <c r="I29" s="406"/>
      <c r="J29" s="406"/>
      <c r="K29" s="355"/>
      <c r="L29" s="348"/>
      <c r="M29" s="347"/>
      <c r="N29" s="348"/>
      <c r="O29" s="391"/>
      <c r="P29" s="392"/>
      <c r="Q29" s="356"/>
      <c r="R29" s="357"/>
      <c r="S29" s="358"/>
      <c r="T29" s="352"/>
      <c r="U29" s="359">
        <f t="shared" si="0"/>
        <v>46378</v>
      </c>
      <c r="V29" s="352"/>
      <c r="W29" s="288"/>
    </row>
    <row r="30" spans="1:23" x14ac:dyDescent="0.2">
      <c r="A30" s="354">
        <v>23</v>
      </c>
      <c r="B30" s="344">
        <f>IF(B29="","",IF(B29=E3,"",SUM(B29+1)))</f>
        <v>46379</v>
      </c>
      <c r="C30" s="404"/>
      <c r="D30" s="405"/>
      <c r="E30" s="406"/>
      <c r="F30" s="406"/>
      <c r="G30" s="406"/>
      <c r="H30" s="406"/>
      <c r="I30" s="406"/>
      <c r="J30" s="406"/>
      <c r="K30" s="355"/>
      <c r="L30" s="348"/>
      <c r="M30" s="347"/>
      <c r="N30" s="348"/>
      <c r="O30" s="391"/>
      <c r="P30" s="392"/>
      <c r="Q30" s="356"/>
      <c r="R30" s="357"/>
      <c r="S30" s="358"/>
      <c r="T30" s="352"/>
      <c r="U30" s="359">
        <f t="shared" si="0"/>
        <v>46379</v>
      </c>
      <c r="V30" s="352"/>
      <c r="W30" s="288"/>
    </row>
    <row r="31" spans="1:23" x14ac:dyDescent="0.2">
      <c r="A31" s="354">
        <v>24</v>
      </c>
      <c r="B31" s="344">
        <f>IF(B30="","",IF(B30=E3,"",SUM(B30+1)))</f>
        <v>46380</v>
      </c>
      <c r="C31" s="404" t="s">
        <v>212</v>
      </c>
      <c r="D31" s="405"/>
      <c r="E31" s="406"/>
      <c r="F31" s="406"/>
      <c r="G31" s="406"/>
      <c r="H31" s="406"/>
      <c r="I31" s="406"/>
      <c r="J31" s="406"/>
      <c r="K31" s="355"/>
      <c r="L31" s="348"/>
      <c r="M31" s="347"/>
      <c r="N31" s="348"/>
      <c r="O31" s="391"/>
      <c r="P31" s="392"/>
      <c r="Q31" s="356"/>
      <c r="R31" s="357"/>
      <c r="S31" s="358"/>
      <c r="T31" s="352"/>
      <c r="U31" s="359">
        <f t="shared" si="0"/>
        <v>46380</v>
      </c>
      <c r="V31" s="352"/>
      <c r="W31" s="288"/>
    </row>
    <row r="32" spans="1:23" x14ac:dyDescent="0.2">
      <c r="A32" s="354">
        <v>25</v>
      </c>
      <c r="B32" s="344">
        <f>IF(B31="","",IF(B31=E3,"",SUM(B31+1)))</f>
        <v>46381</v>
      </c>
      <c r="C32" s="404" t="s">
        <v>211</v>
      </c>
      <c r="D32" s="405"/>
      <c r="E32" s="406"/>
      <c r="F32" s="406"/>
      <c r="G32" s="406"/>
      <c r="H32" s="406"/>
      <c r="I32" s="406"/>
      <c r="J32" s="406"/>
      <c r="K32" s="355"/>
      <c r="L32" s="348"/>
      <c r="M32" s="347"/>
      <c r="N32" s="348"/>
      <c r="O32" s="391"/>
      <c r="P32" s="392"/>
      <c r="Q32" s="356"/>
      <c r="R32" s="357"/>
      <c r="S32" s="358"/>
      <c r="T32" s="352"/>
      <c r="U32" s="359">
        <f t="shared" si="0"/>
        <v>46381</v>
      </c>
      <c r="V32" s="352"/>
      <c r="W32" s="288"/>
    </row>
    <row r="33" spans="1:23" x14ac:dyDescent="0.2">
      <c r="A33" s="354">
        <v>26</v>
      </c>
      <c r="B33" s="344">
        <f>IF(B32="","",IF(B32=E3,"",SUM(B32+1)))</f>
        <v>46382</v>
      </c>
      <c r="C33" s="404" t="s">
        <v>210</v>
      </c>
      <c r="D33" s="405"/>
      <c r="E33" s="406"/>
      <c r="F33" s="406"/>
      <c r="G33" s="406"/>
      <c r="H33" s="406"/>
      <c r="I33" s="406"/>
      <c r="J33" s="406"/>
      <c r="K33" s="355"/>
      <c r="L33" s="348"/>
      <c r="M33" s="347"/>
      <c r="N33" s="348"/>
      <c r="O33" s="391"/>
      <c r="P33" s="392"/>
      <c r="Q33" s="356"/>
      <c r="R33" s="357"/>
      <c r="S33" s="358"/>
      <c r="T33" s="352"/>
      <c r="U33" s="359">
        <f t="shared" si="0"/>
        <v>46382</v>
      </c>
      <c r="V33" s="352"/>
      <c r="W33" s="288"/>
    </row>
    <row r="34" spans="1:23" x14ac:dyDescent="0.2">
      <c r="A34" s="354">
        <v>27</v>
      </c>
      <c r="B34" s="344">
        <f>IF(B33="","",IF(B33=E3,"",SUM(B33+1)))</f>
        <v>46383</v>
      </c>
      <c r="C34" s="404"/>
      <c r="D34" s="405"/>
      <c r="E34" s="406"/>
      <c r="F34" s="406"/>
      <c r="G34" s="406"/>
      <c r="H34" s="406"/>
      <c r="I34" s="406"/>
      <c r="J34" s="406"/>
      <c r="K34" s="355"/>
      <c r="L34" s="348"/>
      <c r="M34" s="347"/>
      <c r="N34" s="348"/>
      <c r="O34" s="391"/>
      <c r="P34" s="392"/>
      <c r="Q34" s="356"/>
      <c r="R34" s="357"/>
      <c r="S34" s="358"/>
      <c r="T34" s="352"/>
      <c r="U34" s="359">
        <f t="shared" si="0"/>
        <v>46383</v>
      </c>
      <c r="V34" s="352"/>
      <c r="W34" s="288"/>
    </row>
    <row r="35" spans="1:23" x14ac:dyDescent="0.2">
      <c r="A35" s="354">
        <v>28</v>
      </c>
      <c r="B35" s="344">
        <f>IF(B34="","",IF(B34=E3,"",SUM(B34+1)))</f>
        <v>46384</v>
      </c>
      <c r="C35" s="404"/>
      <c r="D35" s="405"/>
      <c r="E35" s="406"/>
      <c r="F35" s="406"/>
      <c r="G35" s="406"/>
      <c r="H35" s="406"/>
      <c r="I35" s="406"/>
      <c r="J35" s="406"/>
      <c r="K35" s="355"/>
      <c r="L35" s="348"/>
      <c r="M35" s="347"/>
      <c r="N35" s="348"/>
      <c r="O35" s="391"/>
      <c r="P35" s="392"/>
      <c r="Q35" s="356"/>
      <c r="R35" s="357"/>
      <c r="S35" s="358"/>
      <c r="T35" s="352"/>
      <c r="U35" s="359">
        <f t="shared" si="0"/>
        <v>46384</v>
      </c>
      <c r="V35" s="352"/>
      <c r="W35" s="288"/>
    </row>
    <row r="36" spans="1:23" x14ac:dyDescent="0.2">
      <c r="A36" s="354">
        <v>29</v>
      </c>
      <c r="B36" s="344">
        <f>IF(B35="","",IF(B35=E3,"",SUM(B35+1)))</f>
        <v>46385</v>
      </c>
      <c r="C36" s="404"/>
      <c r="D36" s="405"/>
      <c r="E36" s="406"/>
      <c r="F36" s="406"/>
      <c r="G36" s="406"/>
      <c r="H36" s="406"/>
      <c r="I36" s="406"/>
      <c r="J36" s="406"/>
      <c r="K36" s="355"/>
      <c r="L36" s="348"/>
      <c r="M36" s="347"/>
      <c r="N36" s="348"/>
      <c r="O36" s="391"/>
      <c r="P36" s="392"/>
      <c r="Q36" s="356"/>
      <c r="R36" s="357"/>
      <c r="S36" s="358"/>
      <c r="T36" s="352"/>
      <c r="U36" s="359">
        <f t="shared" si="0"/>
        <v>46385</v>
      </c>
      <c r="V36" s="352"/>
      <c r="W36" s="288"/>
    </row>
    <row r="37" spans="1:23" x14ac:dyDescent="0.2">
      <c r="A37" s="354">
        <v>30</v>
      </c>
      <c r="B37" s="344">
        <f>IF(B36="","",IF(B36=E3,"",SUM(B36+1)))</f>
        <v>46386</v>
      </c>
      <c r="C37" s="404"/>
      <c r="D37" s="405"/>
      <c r="E37" s="406"/>
      <c r="F37" s="406"/>
      <c r="G37" s="406"/>
      <c r="H37" s="406"/>
      <c r="I37" s="406"/>
      <c r="J37" s="406"/>
      <c r="K37" s="355"/>
      <c r="L37" s="348"/>
      <c r="M37" s="347"/>
      <c r="N37" s="348"/>
      <c r="O37" s="391"/>
      <c r="P37" s="392"/>
      <c r="Q37" s="356"/>
      <c r="R37" s="357"/>
      <c r="S37" s="358"/>
      <c r="T37" s="352"/>
      <c r="U37" s="359">
        <f t="shared" si="0"/>
        <v>46386</v>
      </c>
      <c r="V37" s="352"/>
      <c r="W37" s="288"/>
    </row>
    <row r="38" spans="1:23" x14ac:dyDescent="0.2">
      <c r="A38" s="354">
        <v>31</v>
      </c>
      <c r="B38" s="344">
        <f>IF(B37="","",IF(B37=E3,"",SUM(B37+1)))</f>
        <v>46387</v>
      </c>
      <c r="C38" s="404"/>
      <c r="D38" s="405"/>
      <c r="E38" s="406"/>
      <c r="F38" s="406"/>
      <c r="G38" s="406"/>
      <c r="H38" s="406"/>
      <c r="I38" s="406"/>
      <c r="J38" s="406"/>
      <c r="K38" s="355"/>
      <c r="L38" s="348"/>
      <c r="M38" s="347"/>
      <c r="N38" s="348"/>
      <c r="O38" s="391"/>
      <c r="P38" s="392"/>
      <c r="Q38" s="356"/>
      <c r="R38" s="357"/>
      <c r="S38" s="358"/>
      <c r="T38" s="352"/>
      <c r="U38" s="359">
        <f t="shared" si="0"/>
        <v>46387</v>
      </c>
      <c r="V38" s="352"/>
      <c r="W38" s="288"/>
    </row>
    <row r="39" spans="1:23" x14ac:dyDescent="0.2">
      <c r="A39" s="354">
        <v>32</v>
      </c>
      <c r="B39" s="344" t="str">
        <f>IF(B38="","",IF(B38=E3,"",SUM(B38+1)))</f>
        <v/>
      </c>
      <c r="C39" s="404"/>
      <c r="D39" s="405"/>
      <c r="E39" s="406"/>
      <c r="F39" s="406"/>
      <c r="G39" s="406"/>
      <c r="H39" s="406"/>
      <c r="I39" s="406"/>
      <c r="J39" s="406"/>
      <c r="K39" s="355"/>
      <c r="L39" s="348"/>
      <c r="M39" s="347"/>
      <c r="N39" s="348"/>
      <c r="O39" s="391"/>
      <c r="P39" s="392"/>
      <c r="Q39" s="356"/>
      <c r="R39" s="357"/>
      <c r="S39" s="358"/>
      <c r="T39" s="352"/>
      <c r="U39" s="359" t="str">
        <f t="shared" si="0"/>
        <v/>
      </c>
      <c r="V39" s="352"/>
      <c r="W39" s="288"/>
    </row>
    <row r="40" spans="1:23" x14ac:dyDescent="0.2">
      <c r="A40" s="354">
        <v>33</v>
      </c>
      <c r="B40" s="344" t="str">
        <f>IF(B39="","",IF(B39=E3,"",SUM(B39+1)))</f>
        <v/>
      </c>
      <c r="C40" s="404"/>
      <c r="D40" s="405"/>
      <c r="E40" s="406"/>
      <c r="F40" s="406"/>
      <c r="G40" s="406"/>
      <c r="H40" s="406"/>
      <c r="I40" s="406"/>
      <c r="J40" s="406"/>
      <c r="K40" s="355"/>
      <c r="L40" s="348"/>
      <c r="M40" s="347"/>
      <c r="N40" s="348"/>
      <c r="O40" s="391"/>
      <c r="P40" s="392"/>
      <c r="Q40" s="356"/>
      <c r="R40" s="357"/>
      <c r="S40" s="358"/>
      <c r="T40" s="352"/>
      <c r="U40" s="359" t="str">
        <f t="shared" si="0"/>
        <v/>
      </c>
      <c r="V40" s="352"/>
      <c r="W40" s="288"/>
    </row>
    <row r="41" spans="1:23" x14ac:dyDescent="0.2">
      <c r="A41" s="354">
        <v>34</v>
      </c>
      <c r="B41" s="344" t="str">
        <f>IF(B40="","",IF(B40=E3,"",SUM(B40+1)))</f>
        <v/>
      </c>
      <c r="C41" s="404"/>
      <c r="D41" s="405"/>
      <c r="E41" s="406"/>
      <c r="F41" s="406"/>
      <c r="G41" s="406"/>
      <c r="H41" s="406"/>
      <c r="I41" s="406"/>
      <c r="J41" s="406"/>
      <c r="K41" s="355"/>
      <c r="L41" s="348"/>
      <c r="M41" s="347"/>
      <c r="N41" s="348"/>
      <c r="O41" s="391"/>
      <c r="P41" s="392"/>
      <c r="Q41" s="356"/>
      <c r="R41" s="357"/>
      <c r="S41" s="358"/>
      <c r="T41" s="352"/>
      <c r="U41" s="359" t="str">
        <f t="shared" si="0"/>
        <v/>
      </c>
      <c r="V41" s="352"/>
      <c r="W41" s="288"/>
    </row>
    <row r="42" spans="1:23" x14ac:dyDescent="0.2">
      <c r="A42" s="354">
        <v>35</v>
      </c>
      <c r="B42" s="344" t="str">
        <f>IF(B41="","",IF(B41=E3,"",SUM(B41+1)))</f>
        <v/>
      </c>
      <c r="C42" s="404"/>
      <c r="D42" s="405"/>
      <c r="E42" s="406"/>
      <c r="F42" s="406"/>
      <c r="G42" s="406"/>
      <c r="H42" s="406"/>
      <c r="I42" s="406"/>
      <c r="J42" s="406"/>
      <c r="K42" s="355"/>
      <c r="L42" s="348"/>
      <c r="M42" s="347"/>
      <c r="N42" s="348"/>
      <c r="O42" s="391"/>
      <c r="P42" s="392"/>
      <c r="Q42" s="356"/>
      <c r="R42" s="357"/>
      <c r="S42" s="358"/>
      <c r="T42" s="352"/>
      <c r="U42" s="359" t="str">
        <f t="shared" si="0"/>
        <v/>
      </c>
      <c r="V42" s="352"/>
      <c r="W42" s="288"/>
    </row>
    <row r="43" spans="1:23" ht="13.5" thickBot="1" x14ac:dyDescent="0.25">
      <c r="A43" s="332"/>
      <c r="B43" s="361"/>
      <c r="C43" s="362"/>
      <c r="D43" s="347"/>
      <c r="E43" s="363"/>
      <c r="F43" s="347"/>
      <c r="G43" s="347"/>
      <c r="H43" s="347"/>
      <c r="I43" s="347"/>
      <c r="J43" s="347"/>
      <c r="K43" s="364" t="s">
        <v>181</v>
      </c>
      <c r="L43" s="365">
        <f>SUM(L8:L42)</f>
        <v>0</v>
      </c>
      <c r="M43" s="11"/>
      <c r="N43" s="365">
        <f>IF(AND(COUNTA(N8:N42)="",J4=0),"",SUM(N$8:N42,J$4/24))</f>
        <v>0</v>
      </c>
      <c r="O43" s="393"/>
      <c r="P43" s="393"/>
      <c r="Q43" s="366" t="str">
        <f>IF(N43=0,"",IF(N43&lt;0,"= Minus","= Plus"))</f>
        <v/>
      </c>
      <c r="R43" s="367">
        <f>IF(N43="","",MOD(ABS(N43),60)+$N$56)</f>
        <v>0</v>
      </c>
      <c r="S43" s="368" t="str">
        <f>IF(N43="","","h")</f>
        <v>h</v>
      </c>
      <c r="T43" s="11"/>
      <c r="U43" s="369"/>
      <c r="V43" s="11"/>
      <c r="W43" s="291"/>
    </row>
    <row r="44" spans="1:23" ht="13.5" thickTop="1" x14ac:dyDescent="0.2">
      <c r="A44" s="370"/>
      <c r="B44" s="263"/>
      <c r="C44" s="371"/>
      <c r="D44" s="263"/>
      <c r="E44" s="263"/>
      <c r="F44" s="263"/>
      <c r="G44" s="263"/>
      <c r="H44" s="263"/>
      <c r="I44" s="263"/>
      <c r="J44" s="263"/>
      <c r="K44" s="263"/>
      <c r="L44" s="375"/>
      <c r="M44" s="263"/>
      <c r="N44" s="263"/>
      <c r="O44" s="263"/>
      <c r="P44" s="263"/>
      <c r="Q44" s="372" t="s">
        <v>180</v>
      </c>
      <c r="R44" s="373">
        <f>ROUND(N43*24,2)</f>
        <v>0</v>
      </c>
      <c r="S44" s="263"/>
      <c r="T44" s="263"/>
      <c r="U44" s="374"/>
      <c r="V44" s="263"/>
      <c r="W44" s="263"/>
    </row>
    <row r="45" spans="1:23" ht="18.75" x14ac:dyDescent="0.3">
      <c r="A45" s="50" t="str">
        <f>CONCATENATE(A!$E$5,", ",A!$E$6)</f>
        <v xml:space="preserve">, </v>
      </c>
      <c r="B45" s="45"/>
      <c r="C45" s="292"/>
      <c r="D45" s="45"/>
      <c r="E45" s="45"/>
      <c r="F45" s="52"/>
      <c r="G45" s="56"/>
      <c r="H45" s="52"/>
      <c r="I45" s="52"/>
      <c r="J45" s="52"/>
      <c r="K45" s="56" t="s">
        <v>179</v>
      </c>
      <c r="L45" s="52">
        <f>Nov!U48</f>
        <v>0</v>
      </c>
      <c r="M45" s="299"/>
      <c r="N45" s="45"/>
      <c r="O45" s="45"/>
      <c r="P45" s="45"/>
      <c r="Q45" s="56"/>
      <c r="R45" s="45"/>
      <c r="S45" s="45"/>
      <c r="T45" s="45"/>
      <c r="U45" s="295"/>
      <c r="V45" s="45"/>
      <c r="W45" s="45"/>
    </row>
    <row r="46" spans="1:23" x14ac:dyDescent="0.2">
      <c r="A46" s="45"/>
      <c r="B46" s="296"/>
      <c r="C46" s="292"/>
      <c r="D46" s="45"/>
      <c r="E46" s="45"/>
      <c r="F46" s="52"/>
      <c r="G46" s="56"/>
      <c r="H46" s="52"/>
      <c r="I46" s="52"/>
      <c r="J46" s="45"/>
      <c r="K46" s="56" t="s">
        <v>178</v>
      </c>
      <c r="L46" s="52">
        <f>Nov!U47</f>
        <v>0</v>
      </c>
      <c r="M46" s="299"/>
      <c r="N46" s="45"/>
      <c r="O46" s="45"/>
      <c r="P46" s="45"/>
      <c r="Q46" s="56"/>
      <c r="R46" s="45"/>
      <c r="S46" s="45"/>
      <c r="T46" s="45"/>
      <c r="U46" s="295"/>
      <c r="V46" s="45"/>
      <c r="W46" s="45"/>
    </row>
    <row r="47" spans="1:23" x14ac:dyDescent="0.2">
      <c r="A47" s="45"/>
      <c r="B47" s="296"/>
      <c r="C47" s="292"/>
      <c r="D47" s="45"/>
      <c r="E47" s="45"/>
      <c r="F47" s="52"/>
      <c r="G47" s="56"/>
      <c r="H47" s="52"/>
      <c r="I47" s="52"/>
      <c r="J47" s="45"/>
      <c r="K47" s="56" t="s">
        <v>177</v>
      </c>
      <c r="L47" s="310"/>
      <c r="M47" s="294"/>
      <c r="N47" s="45"/>
      <c r="O47" s="45"/>
      <c r="P47" s="45"/>
      <c r="Q47" s="56"/>
      <c r="R47" s="45"/>
      <c r="S47" s="45"/>
      <c r="T47" s="56" t="s">
        <v>176</v>
      </c>
      <c r="U47" s="297">
        <f>IF((L48-L45)&lt;0,0,L48-L45)</f>
        <v>0</v>
      </c>
      <c r="V47" s="45"/>
      <c r="W47" s="45"/>
    </row>
    <row r="48" spans="1:23" ht="15" x14ac:dyDescent="0.35">
      <c r="A48" s="45"/>
      <c r="B48" s="296"/>
      <c r="C48" s="292"/>
      <c r="D48" s="45"/>
      <c r="E48" s="45"/>
      <c r="F48" s="45"/>
      <c r="G48" s="56"/>
      <c r="H48" s="45"/>
      <c r="I48" s="45"/>
      <c r="J48" s="45"/>
      <c r="K48" s="56" t="s">
        <v>175</v>
      </c>
      <c r="L48" s="298">
        <f>L45+L46-L47</f>
        <v>0</v>
      </c>
      <c r="M48" s="299"/>
      <c r="N48" s="45"/>
      <c r="O48" s="45"/>
      <c r="P48" s="45"/>
      <c r="Q48" s="56"/>
      <c r="R48" s="45"/>
      <c r="S48" s="45"/>
      <c r="T48" s="56" t="s">
        <v>174</v>
      </c>
      <c r="U48" s="297">
        <f>IF((L48-L45)&lt;0,L48,L48-U47)</f>
        <v>0</v>
      </c>
      <c r="V48" s="45"/>
      <c r="W48" s="45"/>
    </row>
    <row r="49" spans="1:23" x14ac:dyDescent="0.2">
      <c r="A49" s="45"/>
      <c r="B49" s="296"/>
      <c r="C49" s="292"/>
      <c r="D49" s="45"/>
      <c r="E49" s="45"/>
      <c r="F49" s="45"/>
      <c r="G49" s="56"/>
      <c r="H49" s="45"/>
      <c r="I49" s="45"/>
      <c r="J49" s="45"/>
      <c r="K49" s="45"/>
      <c r="L49" s="45"/>
      <c r="M49" s="299"/>
      <c r="N49" s="45"/>
      <c r="O49" s="45"/>
      <c r="P49" s="45"/>
      <c r="Q49" s="56"/>
      <c r="R49" s="45"/>
      <c r="S49" s="45"/>
      <c r="T49" s="45"/>
      <c r="U49" s="295"/>
      <c r="V49" s="45"/>
      <c r="W49" s="45"/>
    </row>
  </sheetData>
  <sheetProtection algorithmName="SHA-512" hashValue="hjmtDn2OK3AAybMSX0Q05ajuQp3yEtiuba8iCrJ14No9+TkWIul3rSvHDXYf3pKuT5ox4pI0crzWiVMHJaJu1A==" saltValue="xCqXp573YlNrqb6r5ATcXg==" spinCount="100000" sheet="1" objects="1" scenarios="1"/>
  <conditionalFormatting sqref="B8:B42 K8:K42 U8:U42">
    <cfRule type="expression" dxfId="1" priority="1" stopIfTrue="1">
      <formula>WEEKDAY($B8)=7</formula>
    </cfRule>
    <cfRule type="expression" dxfId="0" priority="2" stopIfTrue="1">
      <formula>WEEKDAY($B8)=1</formula>
    </cfRule>
  </conditionalFormatting>
  <hyperlinks>
    <hyperlink ref="B1" location="Zentrale!A1" display="Zentrale!A1" xr:uid="{1C7DBF10-367E-424A-90F9-C8689875DEC3}"/>
    <hyperlink ref="L1" location="Umrechnung!A1" display="Umrechnung!A1" xr:uid="{E86B08ED-00AC-4BE9-AB04-FFC40A78417B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72" orientation="landscape" horizontalDpi="4294967292" verticalDpi="300" r:id="rId1"/>
  <headerFooter alignWithMargins="0">
    <oddHeader>&amp;C&amp;14&amp;D</oddHeader>
    <oddFooter>&amp;R&amp;14&amp;F   © Auvista Verlag München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F27B-3144-41A5-B369-B1B370B0581D}">
  <dimension ref="A1:O56"/>
  <sheetViews>
    <sheetView showGridLines="0" showRowColHeaders="0" zoomScale="88" zoomScaleNormal="88" workbookViewId="0"/>
  </sheetViews>
  <sheetFormatPr baseColWidth="10" defaultRowHeight="15" x14ac:dyDescent="0.25"/>
  <cols>
    <col min="1" max="1" width="11.42578125" style="77"/>
    <col min="2" max="2" width="3.7109375" style="77" customWidth="1"/>
    <col min="3" max="3" width="35.7109375" style="77" customWidth="1"/>
    <col min="4" max="6" width="4.7109375" style="77" customWidth="1"/>
    <col min="7" max="7" width="15.7109375" style="77" customWidth="1"/>
    <col min="8" max="8" width="20.7109375" style="77" customWidth="1"/>
    <col min="9" max="9" width="15.7109375" style="77" customWidth="1"/>
    <col min="10" max="10" width="18.28515625" style="77" customWidth="1"/>
    <col min="11" max="11" width="3.7109375" style="77" customWidth="1"/>
    <col min="12" max="12" width="14.28515625" style="77" customWidth="1"/>
    <col min="13" max="13" width="8.7109375" style="77" customWidth="1"/>
    <col min="14" max="14" width="16.7109375" style="77" customWidth="1"/>
    <col min="15" max="15" width="11.85546875" style="77" customWidth="1"/>
    <col min="16" max="16" width="2.7109375" style="77" customWidth="1"/>
    <col min="17" max="16384" width="11.42578125" style="77"/>
  </cols>
  <sheetData>
    <row r="1" spans="1:15" x14ac:dyDescent="0.25">
      <c r="A1" s="76" t="s">
        <v>264</v>
      </c>
      <c r="C1" s="75" t="s">
        <v>54</v>
      </c>
    </row>
    <row r="2" spans="1:15" ht="12.75" customHeight="1" x14ac:dyDescent="0.25">
      <c r="B2" s="78" t="s">
        <v>265</v>
      </c>
      <c r="C2" s="79"/>
      <c r="D2" s="80"/>
      <c r="E2" s="80"/>
      <c r="F2" s="80"/>
      <c r="G2" s="81"/>
      <c r="H2" s="79"/>
      <c r="I2" s="79"/>
      <c r="J2" s="79"/>
      <c r="K2" s="79"/>
      <c r="L2" s="80"/>
      <c r="M2" s="80"/>
      <c r="N2" s="80"/>
      <c r="O2" s="82"/>
    </row>
    <row r="3" spans="1:15" ht="12.75" customHeight="1" x14ac:dyDescent="0.25">
      <c r="B3" s="79"/>
      <c r="C3" s="83" t="s">
        <v>266</v>
      </c>
      <c r="D3" s="80"/>
      <c r="E3" s="80"/>
      <c r="F3" s="80"/>
      <c r="G3" s="79"/>
      <c r="H3" s="79"/>
      <c r="I3" s="79"/>
      <c r="J3" s="79"/>
      <c r="K3" s="79"/>
      <c r="L3" s="80"/>
      <c r="M3" s="80"/>
      <c r="N3" s="80"/>
      <c r="O3" s="82"/>
    </row>
    <row r="4" spans="1:15" ht="18.75" x14ac:dyDescent="0.3">
      <c r="B4" s="79"/>
      <c r="C4" s="390"/>
      <c r="D4" s="80"/>
      <c r="E4" s="80"/>
      <c r="F4" s="80"/>
      <c r="G4" s="84" t="s">
        <v>267</v>
      </c>
      <c r="H4" s="85"/>
      <c r="I4" s="79"/>
      <c r="J4" s="79"/>
      <c r="K4" s="79"/>
      <c r="L4" s="86"/>
      <c r="M4" s="80"/>
      <c r="N4" s="80"/>
      <c r="O4" s="82"/>
    </row>
    <row r="5" spans="1:15" ht="12.75" customHeight="1" x14ac:dyDescent="0.25">
      <c r="B5" s="79"/>
      <c r="C5" s="85"/>
      <c r="D5" s="80"/>
      <c r="E5" s="80"/>
      <c r="F5" s="80"/>
      <c r="G5" s="79"/>
      <c r="H5" s="85"/>
      <c r="I5" s="87"/>
      <c r="J5" s="79"/>
      <c r="K5" s="79"/>
      <c r="L5" s="88"/>
      <c r="M5" s="80"/>
      <c r="N5" s="89"/>
      <c r="O5" s="82"/>
    </row>
    <row r="6" spans="1:15" ht="12.75" customHeight="1" x14ac:dyDescent="0.25">
      <c r="B6" s="79"/>
      <c r="C6" s="85" t="s">
        <v>268</v>
      </c>
      <c r="D6" s="80"/>
      <c r="E6" s="80"/>
      <c r="F6" s="80"/>
      <c r="G6" s="79" t="s">
        <v>251</v>
      </c>
      <c r="H6" s="79" t="s">
        <v>250</v>
      </c>
      <c r="I6" s="90" t="s">
        <v>224</v>
      </c>
      <c r="J6" s="79"/>
      <c r="K6" s="79"/>
      <c r="L6" s="91">
        <v>1</v>
      </c>
      <c r="M6" s="89"/>
      <c r="N6" s="89"/>
      <c r="O6" s="82"/>
    </row>
    <row r="7" spans="1:15" ht="12.75" customHeight="1" x14ac:dyDescent="0.25">
      <c r="B7" s="79"/>
      <c r="C7" s="92"/>
      <c r="D7" s="80"/>
      <c r="E7" s="92"/>
      <c r="F7" s="93"/>
      <c r="G7" s="94">
        <v>0.3125</v>
      </c>
      <c r="H7" s="95">
        <v>0.79166666666666663</v>
      </c>
      <c r="I7" s="96">
        <f t="shared" ref="I7:I20" si="0">IF(G7="","",IF(H7="","geht?",IF(H7&lt;G7,(M7+K7),(H7-G7))))</f>
        <v>0.47916666666666663</v>
      </c>
      <c r="J7" s="79" t="s">
        <v>249</v>
      </c>
      <c r="K7" s="97">
        <f t="shared" ref="K7:K20" si="1">H7-0</f>
        <v>0.79166666666666663</v>
      </c>
      <c r="L7" s="98">
        <f t="shared" ref="L7:L20" si="2">IF(I7="","",IF(I7="geht?","",I7*24))</f>
        <v>11.5</v>
      </c>
      <c r="M7" s="99">
        <f t="shared" ref="M7:M20" si="3">L$6-G7</f>
        <v>0.6875</v>
      </c>
      <c r="N7" s="100"/>
      <c r="O7" s="82"/>
    </row>
    <row r="8" spans="1:15" ht="12.75" customHeight="1" x14ac:dyDescent="0.25">
      <c r="B8" s="79"/>
      <c r="C8" s="101"/>
      <c r="D8" s="80"/>
      <c r="E8" s="101"/>
      <c r="F8" s="93"/>
      <c r="G8" s="102">
        <v>0.97916666666666663</v>
      </c>
      <c r="H8" s="103">
        <v>0.10416666666666667</v>
      </c>
      <c r="I8" s="96">
        <f>IF(G8="","",IF(H8="","geht?",IF(H8&lt;G8,(M8+K8),(H8-G8))))</f>
        <v>0.12500000000000006</v>
      </c>
      <c r="J8" s="79" t="s">
        <v>249</v>
      </c>
      <c r="K8" s="97">
        <f>H8-0</f>
        <v>0.10416666666666667</v>
      </c>
      <c r="L8" s="98">
        <f>IF(I8="","",IF(I8="geht?","",I8*24))</f>
        <v>3.0000000000000013</v>
      </c>
      <c r="M8" s="99">
        <f>L$6-G8</f>
        <v>2.083333333333337E-2</v>
      </c>
      <c r="N8" s="100"/>
      <c r="O8" s="82"/>
    </row>
    <row r="9" spans="1:15" ht="12.75" customHeight="1" x14ac:dyDescent="0.25">
      <c r="B9" s="79"/>
      <c r="C9" s="101"/>
      <c r="D9" s="80"/>
      <c r="E9" s="101"/>
      <c r="F9" s="93"/>
      <c r="G9" s="102"/>
      <c r="H9" s="103"/>
      <c r="I9" s="96" t="str">
        <f t="shared" si="0"/>
        <v/>
      </c>
      <c r="J9" s="79" t="s">
        <v>249</v>
      </c>
      <c r="K9" s="97">
        <f t="shared" si="1"/>
        <v>0</v>
      </c>
      <c r="L9" s="98" t="str">
        <f t="shared" si="2"/>
        <v/>
      </c>
      <c r="M9" s="99">
        <f t="shared" si="3"/>
        <v>1</v>
      </c>
      <c r="N9" s="100"/>
      <c r="O9" s="82"/>
    </row>
    <row r="10" spans="1:15" ht="12.75" customHeight="1" x14ac:dyDescent="0.25">
      <c r="B10" s="79"/>
      <c r="C10" s="101"/>
      <c r="D10" s="80"/>
      <c r="E10" s="101"/>
      <c r="F10" s="93"/>
      <c r="G10" s="102"/>
      <c r="H10" s="103"/>
      <c r="I10" s="96" t="str">
        <f>IF(G10="","",IF(H10="","geht?",IF(H10&lt;G10,(M10+K10),(H10-G10))))</f>
        <v/>
      </c>
      <c r="J10" s="79" t="s">
        <v>249</v>
      </c>
      <c r="K10" s="97">
        <f t="shared" si="1"/>
        <v>0</v>
      </c>
      <c r="L10" s="98" t="str">
        <f t="shared" si="2"/>
        <v/>
      </c>
      <c r="M10" s="99">
        <f t="shared" si="3"/>
        <v>1</v>
      </c>
      <c r="N10" s="100"/>
      <c r="O10" s="82"/>
    </row>
    <row r="11" spans="1:15" ht="12.75" hidden="1" customHeight="1" x14ac:dyDescent="0.25">
      <c r="B11" s="79"/>
      <c r="C11" s="101"/>
      <c r="D11" s="80"/>
      <c r="E11" s="101"/>
      <c r="F11" s="93"/>
      <c r="G11" s="102"/>
      <c r="H11" s="103"/>
      <c r="I11" s="96" t="str">
        <f t="shared" si="0"/>
        <v/>
      </c>
      <c r="J11" s="79" t="s">
        <v>249</v>
      </c>
      <c r="K11" s="97">
        <f t="shared" si="1"/>
        <v>0</v>
      </c>
      <c r="L11" s="98" t="str">
        <f t="shared" si="2"/>
        <v/>
      </c>
      <c r="M11" s="99">
        <f t="shared" si="3"/>
        <v>1</v>
      </c>
      <c r="N11" s="100"/>
      <c r="O11" s="82"/>
    </row>
    <row r="12" spans="1:15" ht="12.75" hidden="1" customHeight="1" x14ac:dyDescent="0.25">
      <c r="B12" s="79"/>
      <c r="C12" s="101"/>
      <c r="D12" s="80"/>
      <c r="E12" s="101"/>
      <c r="F12" s="93"/>
      <c r="G12" s="102"/>
      <c r="H12" s="103"/>
      <c r="I12" s="96" t="str">
        <f t="shared" si="0"/>
        <v/>
      </c>
      <c r="J12" s="79" t="s">
        <v>249</v>
      </c>
      <c r="K12" s="97">
        <f t="shared" si="1"/>
        <v>0</v>
      </c>
      <c r="L12" s="98" t="str">
        <f t="shared" si="2"/>
        <v/>
      </c>
      <c r="M12" s="99">
        <f t="shared" si="3"/>
        <v>1</v>
      </c>
      <c r="N12" s="100"/>
      <c r="O12" s="82"/>
    </row>
    <row r="13" spans="1:15" ht="12.75" hidden="1" customHeight="1" x14ac:dyDescent="0.25">
      <c r="B13" s="79"/>
      <c r="C13" s="101"/>
      <c r="D13" s="80"/>
      <c r="E13" s="101"/>
      <c r="F13" s="93"/>
      <c r="G13" s="102"/>
      <c r="H13" s="103"/>
      <c r="I13" s="96" t="str">
        <f t="shared" si="0"/>
        <v/>
      </c>
      <c r="J13" s="79" t="s">
        <v>249</v>
      </c>
      <c r="K13" s="97">
        <f t="shared" si="1"/>
        <v>0</v>
      </c>
      <c r="L13" s="98" t="str">
        <f t="shared" si="2"/>
        <v/>
      </c>
      <c r="M13" s="99">
        <f t="shared" si="3"/>
        <v>1</v>
      </c>
      <c r="N13" s="100"/>
      <c r="O13" s="82"/>
    </row>
    <row r="14" spans="1:15" ht="12.75" hidden="1" customHeight="1" x14ac:dyDescent="0.25">
      <c r="B14" s="79"/>
      <c r="C14" s="101"/>
      <c r="D14" s="80"/>
      <c r="E14" s="101"/>
      <c r="F14" s="93"/>
      <c r="G14" s="102"/>
      <c r="H14" s="103"/>
      <c r="I14" s="96" t="str">
        <f t="shared" si="0"/>
        <v/>
      </c>
      <c r="J14" s="79" t="s">
        <v>249</v>
      </c>
      <c r="K14" s="97">
        <f t="shared" si="1"/>
        <v>0</v>
      </c>
      <c r="L14" s="98" t="str">
        <f t="shared" si="2"/>
        <v/>
      </c>
      <c r="M14" s="99">
        <f t="shared" si="3"/>
        <v>1</v>
      </c>
      <c r="N14" s="100"/>
      <c r="O14" s="82"/>
    </row>
    <row r="15" spans="1:15" ht="12.75" hidden="1" customHeight="1" x14ac:dyDescent="0.25">
      <c r="B15" s="79"/>
      <c r="C15" s="101"/>
      <c r="D15" s="80"/>
      <c r="E15" s="101"/>
      <c r="F15" s="93"/>
      <c r="G15" s="102"/>
      <c r="H15" s="103"/>
      <c r="I15" s="96" t="str">
        <f t="shared" si="0"/>
        <v/>
      </c>
      <c r="J15" s="79" t="s">
        <v>249</v>
      </c>
      <c r="K15" s="97">
        <f t="shared" si="1"/>
        <v>0</v>
      </c>
      <c r="L15" s="98" t="str">
        <f t="shared" si="2"/>
        <v/>
      </c>
      <c r="M15" s="99">
        <f t="shared" si="3"/>
        <v>1</v>
      </c>
      <c r="N15" s="100"/>
      <c r="O15" s="82"/>
    </row>
    <row r="16" spans="1:15" ht="12.75" hidden="1" customHeight="1" x14ac:dyDescent="0.25">
      <c r="B16" s="79"/>
      <c r="C16" s="101"/>
      <c r="D16" s="80"/>
      <c r="E16" s="101"/>
      <c r="F16" s="93"/>
      <c r="G16" s="102"/>
      <c r="H16" s="103"/>
      <c r="I16" s="96" t="str">
        <f t="shared" si="0"/>
        <v/>
      </c>
      <c r="J16" s="79" t="s">
        <v>249</v>
      </c>
      <c r="K16" s="97">
        <f t="shared" si="1"/>
        <v>0</v>
      </c>
      <c r="L16" s="98" t="str">
        <f t="shared" si="2"/>
        <v/>
      </c>
      <c r="M16" s="99">
        <f t="shared" si="3"/>
        <v>1</v>
      </c>
      <c r="N16" s="100"/>
      <c r="O16" s="82"/>
    </row>
    <row r="17" spans="2:15" ht="12.75" hidden="1" customHeight="1" x14ac:dyDescent="0.25">
      <c r="B17" s="79"/>
      <c r="C17" s="101"/>
      <c r="D17" s="80"/>
      <c r="E17" s="101"/>
      <c r="F17" s="93"/>
      <c r="G17" s="102"/>
      <c r="H17" s="103"/>
      <c r="I17" s="96" t="str">
        <f t="shared" si="0"/>
        <v/>
      </c>
      <c r="J17" s="79" t="s">
        <v>249</v>
      </c>
      <c r="K17" s="97">
        <f t="shared" si="1"/>
        <v>0</v>
      </c>
      <c r="L17" s="98" t="str">
        <f t="shared" si="2"/>
        <v/>
      </c>
      <c r="M17" s="99">
        <f t="shared" si="3"/>
        <v>1</v>
      </c>
      <c r="N17" s="100"/>
      <c r="O17" s="82"/>
    </row>
    <row r="18" spans="2:15" ht="12.75" hidden="1" customHeight="1" x14ac:dyDescent="0.25">
      <c r="B18" s="79"/>
      <c r="C18" s="101"/>
      <c r="D18" s="80"/>
      <c r="E18" s="101"/>
      <c r="F18" s="93"/>
      <c r="G18" s="102"/>
      <c r="H18" s="103"/>
      <c r="I18" s="96" t="str">
        <f t="shared" si="0"/>
        <v/>
      </c>
      <c r="J18" s="79" t="s">
        <v>249</v>
      </c>
      <c r="K18" s="97">
        <f t="shared" si="1"/>
        <v>0</v>
      </c>
      <c r="L18" s="98" t="str">
        <f t="shared" si="2"/>
        <v/>
      </c>
      <c r="M18" s="99">
        <f t="shared" si="3"/>
        <v>1</v>
      </c>
      <c r="N18" s="100"/>
      <c r="O18" s="82"/>
    </row>
    <row r="19" spans="2:15" ht="12.75" hidden="1" customHeight="1" x14ac:dyDescent="0.25">
      <c r="B19" s="79"/>
      <c r="C19" s="101"/>
      <c r="D19" s="80"/>
      <c r="E19" s="101"/>
      <c r="F19" s="93"/>
      <c r="G19" s="102"/>
      <c r="H19" s="103"/>
      <c r="I19" s="96" t="str">
        <f t="shared" si="0"/>
        <v/>
      </c>
      <c r="J19" s="79" t="s">
        <v>249</v>
      </c>
      <c r="K19" s="97">
        <f t="shared" si="1"/>
        <v>0</v>
      </c>
      <c r="L19" s="98" t="str">
        <f t="shared" si="2"/>
        <v/>
      </c>
      <c r="M19" s="99">
        <f t="shared" si="3"/>
        <v>1</v>
      </c>
      <c r="N19" s="100"/>
      <c r="O19" s="82"/>
    </row>
    <row r="20" spans="2:15" ht="12.75" customHeight="1" x14ac:dyDescent="0.25">
      <c r="B20" s="79"/>
      <c r="C20" s="104"/>
      <c r="D20" s="80"/>
      <c r="E20" s="104"/>
      <c r="F20" s="93"/>
      <c r="G20" s="105"/>
      <c r="H20" s="106"/>
      <c r="I20" s="107" t="str">
        <f t="shared" si="0"/>
        <v/>
      </c>
      <c r="J20" s="108" t="s">
        <v>249</v>
      </c>
      <c r="K20" s="109">
        <f t="shared" si="1"/>
        <v>0</v>
      </c>
      <c r="L20" s="110" t="str">
        <f t="shared" si="2"/>
        <v/>
      </c>
      <c r="M20" s="99">
        <f t="shared" si="3"/>
        <v>1</v>
      </c>
      <c r="N20" s="80"/>
      <c r="O20" s="82"/>
    </row>
    <row r="21" spans="2:15" ht="12.75" customHeight="1" x14ac:dyDescent="0.25">
      <c r="B21" s="79"/>
      <c r="C21" s="79"/>
      <c r="D21" s="80"/>
      <c r="E21" s="80"/>
      <c r="F21" s="80"/>
      <c r="G21" s="79"/>
      <c r="H21" s="111" t="s">
        <v>230</v>
      </c>
      <c r="I21" s="112">
        <f>SUM(I7:I20)</f>
        <v>0.60416666666666674</v>
      </c>
      <c r="J21" s="87" t="str">
        <f>IF(SUM(L7:L20)&gt;72,"!  &gt; 72  !",IF(SUM(L7:L20)&gt;48,"!  &gt; 48  !",IF(SUM(L7:L20)&gt;24,"!  &gt; 24  !","=")))</f>
        <v>=</v>
      </c>
      <c r="K21" s="80"/>
      <c r="L21" s="88">
        <f>SUM(L7:L20)</f>
        <v>14.500000000000002</v>
      </c>
      <c r="M21" s="85" t="s">
        <v>248</v>
      </c>
      <c r="N21" s="80"/>
      <c r="O21" s="82"/>
    </row>
    <row r="22" spans="2:15" ht="12.75" customHeight="1" x14ac:dyDescent="0.25">
      <c r="B22" s="113"/>
      <c r="C22" s="113"/>
      <c r="D22" s="80"/>
      <c r="E22" s="80"/>
      <c r="F22" s="80"/>
      <c r="G22" s="113"/>
      <c r="H22" s="113"/>
      <c r="I22" s="113"/>
      <c r="J22" s="113"/>
      <c r="K22" s="114" t="s">
        <v>213</v>
      </c>
      <c r="L22" s="80"/>
      <c r="M22" s="80"/>
      <c r="N22" s="80"/>
      <c r="O22" s="82"/>
    </row>
    <row r="23" spans="2:15" ht="21" x14ac:dyDescent="0.3">
      <c r="B23" s="115"/>
      <c r="C23" s="116" t="s">
        <v>269</v>
      </c>
      <c r="D23" s="117"/>
      <c r="E23" s="117"/>
      <c r="F23" s="117"/>
      <c r="G23" s="118"/>
      <c r="H23" s="119"/>
      <c r="I23" s="120" t="s">
        <v>224</v>
      </c>
      <c r="J23" s="118"/>
      <c r="K23" s="118"/>
      <c r="L23" s="121" t="s">
        <v>247</v>
      </c>
      <c r="M23" s="118"/>
      <c r="N23" s="122"/>
      <c r="O23" s="82"/>
    </row>
    <row r="24" spans="2:15" ht="18.75" x14ac:dyDescent="0.3">
      <c r="B24" s="123"/>
      <c r="C24" s="124"/>
      <c r="D24" s="125" t="s">
        <v>38</v>
      </c>
      <c r="E24" s="125"/>
      <c r="F24" s="125"/>
      <c r="G24" s="125"/>
      <c r="H24" s="126"/>
      <c r="I24" s="127">
        <v>0.15625</v>
      </c>
      <c r="J24" s="126" t="s">
        <v>246</v>
      </c>
      <c r="K24" s="128"/>
      <c r="L24" s="129">
        <f>IF(I24="","",I24*24)</f>
        <v>3.75</v>
      </c>
      <c r="M24" s="128" t="s">
        <v>233</v>
      </c>
      <c r="N24" s="130"/>
      <c r="O24" s="82"/>
    </row>
    <row r="25" spans="2:15" ht="6" customHeight="1" x14ac:dyDescent="0.3">
      <c r="B25" s="131"/>
      <c r="C25" s="132"/>
      <c r="D25" s="133"/>
      <c r="E25" s="133"/>
      <c r="F25" s="133"/>
      <c r="G25" s="134"/>
      <c r="H25" s="135"/>
      <c r="I25" s="132"/>
      <c r="J25" s="136"/>
      <c r="K25" s="132"/>
      <c r="L25" s="137"/>
      <c r="M25" s="133"/>
      <c r="N25" s="138"/>
      <c r="O25" s="82"/>
    </row>
    <row r="26" spans="2:15" x14ac:dyDescent="0.25">
      <c r="B26" s="123"/>
      <c r="C26" s="80"/>
      <c r="D26" s="80"/>
      <c r="E26" s="80"/>
      <c r="F26" s="80"/>
      <c r="G26" s="139" t="s">
        <v>245</v>
      </c>
      <c r="H26" s="140"/>
      <c r="I26" s="139" t="s">
        <v>244</v>
      </c>
      <c r="J26" s="80"/>
      <c r="K26" s="80"/>
      <c r="L26" s="80"/>
      <c r="M26" s="141"/>
      <c r="N26" s="142"/>
      <c r="O26" s="82"/>
    </row>
    <row r="27" spans="2:15" ht="18.75" x14ac:dyDescent="0.3">
      <c r="B27" s="123"/>
      <c r="C27" s="143" t="s">
        <v>43</v>
      </c>
      <c r="D27" s="144"/>
      <c r="E27" s="144"/>
      <c r="F27" s="144"/>
      <c r="G27" s="145">
        <v>0.3215277777777778</v>
      </c>
      <c r="H27" s="146" t="s">
        <v>135</v>
      </c>
      <c r="I27" s="147">
        <v>0.7909722222222223</v>
      </c>
      <c r="J27" s="148" t="s">
        <v>243</v>
      </c>
      <c r="K27" s="149"/>
      <c r="L27" s="150">
        <f>IF(G27="","",IF(I27="","",I27-G27))</f>
        <v>0.4694444444444445</v>
      </c>
      <c r="M27" s="149" t="s">
        <v>224</v>
      </c>
      <c r="N27" s="151"/>
      <c r="O27" s="82"/>
    </row>
    <row r="28" spans="2:15" ht="18.75" x14ac:dyDescent="0.3">
      <c r="B28" s="123"/>
      <c r="C28" s="152"/>
      <c r="D28" s="144"/>
      <c r="E28" s="144"/>
      <c r="F28" s="144"/>
      <c r="G28" s="144"/>
      <c r="H28" s="80"/>
      <c r="I28" s="80"/>
      <c r="J28" s="148" t="s">
        <v>242</v>
      </c>
      <c r="K28" s="149"/>
      <c r="L28" s="153">
        <f>IF(L27="","",L27*24)</f>
        <v>11.266666666666667</v>
      </c>
      <c r="M28" s="149" t="s">
        <v>233</v>
      </c>
      <c r="N28" s="151"/>
      <c r="O28" s="82"/>
    </row>
    <row r="29" spans="2:15" ht="6" customHeight="1" x14ac:dyDescent="0.3">
      <c r="B29" s="154"/>
      <c r="C29" s="155"/>
      <c r="D29" s="156"/>
      <c r="E29" s="156"/>
      <c r="F29" s="156"/>
      <c r="G29" s="156"/>
      <c r="H29" s="157"/>
      <c r="I29" s="157"/>
      <c r="J29" s="158"/>
      <c r="K29" s="157"/>
      <c r="L29" s="159"/>
      <c r="M29" s="156"/>
      <c r="N29" s="160"/>
      <c r="O29" s="82"/>
    </row>
    <row r="30" spans="2:15" ht="18.75" x14ac:dyDescent="0.3">
      <c r="B30" s="123"/>
      <c r="C30" s="152"/>
      <c r="D30" s="161"/>
      <c r="E30" s="161"/>
      <c r="F30" s="161"/>
      <c r="G30" s="162" t="s">
        <v>241</v>
      </c>
      <c r="H30" s="80"/>
      <c r="I30" s="139" t="s">
        <v>240</v>
      </c>
      <c r="J30" s="163"/>
      <c r="K30" s="80"/>
      <c r="L30" s="164"/>
      <c r="M30" s="144"/>
      <c r="N30" s="142"/>
      <c r="O30" s="82"/>
    </row>
    <row r="31" spans="2:15" ht="18.75" x14ac:dyDescent="0.3">
      <c r="B31" s="165"/>
      <c r="C31" s="143" t="s">
        <v>42</v>
      </c>
      <c r="D31" s="166"/>
      <c r="E31" s="166"/>
      <c r="F31" s="166"/>
      <c r="G31" s="167">
        <f ca="1">TODAY()-100</f>
        <v>45887</v>
      </c>
      <c r="H31" s="146" t="s">
        <v>135</v>
      </c>
      <c r="I31" s="167">
        <f ca="1">TODAY()</f>
        <v>45987</v>
      </c>
      <c r="J31" s="168" t="s">
        <v>234</v>
      </c>
      <c r="K31" s="149"/>
      <c r="L31" s="169">
        <f ca="1">IF(G31="","",IF(I31="","",I31-G31))</f>
        <v>100</v>
      </c>
      <c r="M31" s="170" t="s">
        <v>222</v>
      </c>
      <c r="N31" s="151"/>
      <c r="O31" s="82"/>
    </row>
    <row r="32" spans="2:15" ht="6" customHeight="1" x14ac:dyDescent="0.25">
      <c r="B32" s="154"/>
      <c r="C32" s="171"/>
      <c r="D32" s="172"/>
      <c r="E32" s="172"/>
      <c r="F32" s="172"/>
      <c r="G32" s="172"/>
      <c r="H32" s="172"/>
      <c r="I32" s="172"/>
      <c r="J32" s="173"/>
      <c r="K32" s="174"/>
      <c r="L32" s="175"/>
      <c r="M32" s="176"/>
      <c r="N32" s="160"/>
      <c r="O32" s="82"/>
    </row>
    <row r="33" spans="2:15" ht="18.75" x14ac:dyDescent="0.3">
      <c r="B33" s="123"/>
      <c r="C33" s="177"/>
      <c r="D33" s="161"/>
      <c r="E33" s="161"/>
      <c r="F33" s="161"/>
      <c r="G33" s="162" t="s">
        <v>239</v>
      </c>
      <c r="H33" s="140"/>
      <c r="I33" s="139" t="s">
        <v>238</v>
      </c>
      <c r="J33" s="163"/>
      <c r="K33" s="80"/>
      <c r="L33" s="164"/>
      <c r="M33" s="141"/>
      <c r="N33" s="142"/>
      <c r="O33" s="82"/>
    </row>
    <row r="34" spans="2:15" ht="18" customHeight="1" x14ac:dyDescent="0.3">
      <c r="B34" s="123"/>
      <c r="C34" s="125" t="s">
        <v>236</v>
      </c>
      <c r="D34" s="178"/>
      <c r="E34" s="178"/>
      <c r="F34" s="178"/>
      <c r="G34" s="179">
        <v>38.5</v>
      </c>
      <c r="H34" s="180" t="s">
        <v>237</v>
      </c>
      <c r="I34" s="179">
        <v>5</v>
      </c>
      <c r="J34" s="181" t="s">
        <v>236</v>
      </c>
      <c r="K34" s="182"/>
      <c r="L34" s="183">
        <f>IF(G34="","",IF(I34="","",G34/I34/24))</f>
        <v>0.32083333333333336</v>
      </c>
      <c r="M34" s="184" t="s">
        <v>224</v>
      </c>
      <c r="N34" s="142"/>
      <c r="O34" s="82"/>
    </row>
    <row r="35" spans="2:15" ht="6" customHeight="1" x14ac:dyDescent="0.25">
      <c r="B35" s="131"/>
      <c r="C35" s="185"/>
      <c r="D35" s="132"/>
      <c r="E35" s="132"/>
      <c r="F35" s="132"/>
      <c r="G35" s="132"/>
      <c r="H35" s="132"/>
      <c r="I35" s="132"/>
      <c r="J35" s="132"/>
      <c r="K35" s="132"/>
      <c r="L35" s="133"/>
      <c r="M35" s="133"/>
      <c r="N35" s="138"/>
      <c r="O35" s="82"/>
    </row>
    <row r="36" spans="2:15" ht="18" customHeight="1" x14ac:dyDescent="0.25">
      <c r="B36" s="123"/>
      <c r="C36" s="186"/>
      <c r="D36" s="187"/>
      <c r="E36" s="187"/>
      <c r="F36" s="187"/>
      <c r="G36" s="188" t="s">
        <v>222</v>
      </c>
      <c r="H36" s="188"/>
      <c r="I36" s="188" t="s">
        <v>224</v>
      </c>
      <c r="J36" s="189"/>
      <c r="K36" s="182"/>
      <c r="L36" s="190"/>
      <c r="M36" s="141"/>
      <c r="N36" s="142"/>
      <c r="O36" s="82"/>
    </row>
    <row r="37" spans="2:15" ht="18" customHeight="1" x14ac:dyDescent="0.3">
      <c r="B37" s="123"/>
      <c r="C37" s="125" t="s">
        <v>41</v>
      </c>
      <c r="D37" s="178"/>
      <c r="E37" s="178"/>
      <c r="F37" s="178"/>
      <c r="G37" s="191">
        <v>5</v>
      </c>
      <c r="H37" s="180" t="s">
        <v>235</v>
      </c>
      <c r="I37" s="192">
        <v>0.32500000000000001</v>
      </c>
      <c r="J37" s="193" t="s">
        <v>234</v>
      </c>
      <c r="K37" s="128"/>
      <c r="L37" s="194">
        <f>IF(G37="","",IF(I37="","",I37*G37*24))</f>
        <v>39</v>
      </c>
      <c r="M37" s="184" t="s">
        <v>233</v>
      </c>
      <c r="N37" s="130"/>
      <c r="O37" s="82"/>
    </row>
    <row r="38" spans="2:15" ht="6" customHeight="1" x14ac:dyDescent="0.25">
      <c r="B38" s="131"/>
      <c r="C38" s="195"/>
      <c r="D38" s="132"/>
      <c r="E38" s="132"/>
      <c r="F38" s="132"/>
      <c r="G38" s="132"/>
      <c r="H38" s="132"/>
      <c r="I38" s="132"/>
      <c r="J38" s="132"/>
      <c r="K38" s="132"/>
      <c r="L38" s="132"/>
      <c r="M38" s="133"/>
      <c r="N38" s="138"/>
      <c r="O38" s="82"/>
    </row>
    <row r="39" spans="2:15" ht="18" customHeight="1" x14ac:dyDescent="0.25">
      <c r="B39" s="123"/>
      <c r="C39" s="177"/>
      <c r="D39" s="80"/>
      <c r="E39" s="80"/>
      <c r="F39" s="80"/>
      <c r="G39" s="139" t="s">
        <v>229</v>
      </c>
      <c r="H39" s="80"/>
      <c r="I39" s="139" t="s">
        <v>232</v>
      </c>
      <c r="J39" s="140"/>
      <c r="K39" s="80"/>
      <c r="L39" s="140"/>
      <c r="M39" s="141"/>
      <c r="N39" s="142"/>
      <c r="O39" s="82"/>
    </row>
    <row r="40" spans="2:15" ht="18" customHeight="1" x14ac:dyDescent="0.3">
      <c r="B40" s="123"/>
      <c r="C40" s="143" t="s">
        <v>40</v>
      </c>
      <c r="D40" s="196"/>
      <c r="E40" s="152"/>
      <c r="F40" s="152"/>
      <c r="G40" s="197">
        <v>0.5</v>
      </c>
      <c r="H40" s="198" t="s">
        <v>231</v>
      </c>
      <c r="I40" s="199">
        <v>0.32500000000000001</v>
      </c>
      <c r="J40" s="200" t="s">
        <v>230</v>
      </c>
      <c r="K40" s="149"/>
      <c r="L40" s="201">
        <f>IF(G40="","",IF(I40="","",I40*G40))</f>
        <v>0.16250000000000001</v>
      </c>
      <c r="M40" s="170" t="s">
        <v>224</v>
      </c>
      <c r="N40" s="151"/>
      <c r="O40" s="82"/>
    </row>
    <row r="41" spans="2:15" ht="6" customHeight="1" x14ac:dyDescent="0.3">
      <c r="B41" s="154"/>
      <c r="C41" s="155"/>
      <c r="D41" s="156"/>
      <c r="E41" s="156"/>
      <c r="F41" s="156"/>
      <c r="G41" s="202"/>
      <c r="H41" s="157"/>
      <c r="I41" s="203"/>
      <c r="J41" s="204"/>
      <c r="K41" s="157"/>
      <c r="L41" s="202"/>
      <c r="M41" s="156"/>
      <c r="N41" s="160"/>
      <c r="O41" s="82"/>
    </row>
    <row r="42" spans="2:15" ht="18" customHeight="1" x14ac:dyDescent="0.25">
      <c r="B42" s="123"/>
      <c r="C42" s="152"/>
      <c r="D42" s="80"/>
      <c r="E42" s="80"/>
      <c r="F42" s="80"/>
      <c r="G42" s="139" t="s">
        <v>229</v>
      </c>
      <c r="H42" s="80"/>
      <c r="I42" s="139" t="s">
        <v>228</v>
      </c>
      <c r="J42" s="80"/>
      <c r="K42" s="80"/>
      <c r="L42" s="139" t="s">
        <v>227</v>
      </c>
      <c r="M42" s="144"/>
      <c r="N42" s="142"/>
      <c r="O42" s="82"/>
    </row>
    <row r="43" spans="2:15" ht="18" customHeight="1" x14ac:dyDescent="0.3">
      <c r="B43" s="123"/>
      <c r="C43" s="143" t="s">
        <v>39</v>
      </c>
      <c r="D43" s="196"/>
      <c r="E43" s="196"/>
      <c r="F43" s="196"/>
      <c r="G43" s="197">
        <v>0.10299999999999999</v>
      </c>
      <c r="H43" s="205"/>
      <c r="I43" s="206">
        <v>0.2</v>
      </c>
      <c r="J43" s="207"/>
      <c r="K43" s="80"/>
      <c r="L43" s="206">
        <v>1.44</v>
      </c>
      <c r="M43" s="208"/>
      <c r="N43" s="142"/>
      <c r="O43" s="82"/>
    </row>
    <row r="44" spans="2:15" ht="18" customHeight="1" x14ac:dyDescent="0.3">
      <c r="B44" s="123"/>
      <c r="C44" s="80"/>
      <c r="D44" s="209" t="s">
        <v>223</v>
      </c>
      <c r="E44" s="209"/>
      <c r="F44" s="209"/>
      <c r="G44" s="201">
        <f>IF(G43="","",G43)</f>
        <v>0.10299999999999999</v>
      </c>
      <c r="H44" s="196" t="s">
        <v>224</v>
      </c>
      <c r="I44" s="201">
        <f>IF(I43="","",I43/24)</f>
        <v>8.3333333333333332E-3</v>
      </c>
      <c r="J44" s="196" t="s">
        <v>224</v>
      </c>
      <c r="K44" s="80"/>
      <c r="L44" s="210">
        <f>IF(L43="","",(L43/60)/24)</f>
        <v>1E-3</v>
      </c>
      <c r="M44" s="196" t="s">
        <v>226</v>
      </c>
      <c r="N44" s="151"/>
      <c r="O44" s="82"/>
    </row>
    <row r="45" spans="2:15" ht="6" customHeight="1" x14ac:dyDescent="0.3">
      <c r="B45" s="154"/>
      <c r="C45" s="211" t="s">
        <v>225</v>
      </c>
      <c r="D45" s="156"/>
      <c r="E45" s="156"/>
      <c r="F45" s="156"/>
      <c r="G45" s="202"/>
      <c r="H45" s="155"/>
      <c r="I45" s="202"/>
      <c r="J45" s="155"/>
      <c r="K45" s="157"/>
      <c r="L45" s="202"/>
      <c r="M45" s="155"/>
      <c r="N45" s="160"/>
      <c r="O45" s="82"/>
    </row>
    <row r="46" spans="2:15" x14ac:dyDescent="0.25">
      <c r="B46" s="123"/>
      <c r="C46" s="152"/>
      <c r="D46" s="80"/>
      <c r="E46" s="80"/>
      <c r="F46" s="80"/>
      <c r="G46" s="139" t="s">
        <v>224</v>
      </c>
      <c r="H46" s="80"/>
      <c r="I46" s="139" t="s">
        <v>224</v>
      </c>
      <c r="J46" s="80"/>
      <c r="K46" s="80"/>
      <c r="L46" s="139" t="s">
        <v>224</v>
      </c>
      <c r="M46" s="144"/>
      <c r="N46" s="139" t="s">
        <v>224</v>
      </c>
      <c r="O46" s="212"/>
    </row>
    <row r="47" spans="2:15" ht="18.75" x14ac:dyDescent="0.3">
      <c r="B47" s="123"/>
      <c r="C47" s="125" t="s">
        <v>38</v>
      </c>
      <c r="D47" s="152"/>
      <c r="E47" s="152"/>
      <c r="F47" s="152"/>
      <c r="G47" s="213">
        <v>107.01597222222222</v>
      </c>
      <c r="H47" s="205"/>
      <c r="I47" s="214">
        <v>0.32500000000000001</v>
      </c>
      <c r="J47" s="207"/>
      <c r="K47" s="80"/>
      <c r="L47" s="214">
        <v>0.32500000000000001</v>
      </c>
      <c r="M47" s="208"/>
      <c r="N47" s="214">
        <v>0.32500000000000001</v>
      </c>
      <c r="O47" s="215"/>
    </row>
    <row r="48" spans="2:15" ht="18.75" x14ac:dyDescent="0.3">
      <c r="B48" s="123"/>
      <c r="C48" s="80"/>
      <c r="D48" s="209" t="s">
        <v>223</v>
      </c>
      <c r="E48" s="209"/>
      <c r="F48" s="209"/>
      <c r="G48" s="216">
        <f>IF(G47="","",G47)</f>
        <v>107.01597222222222</v>
      </c>
      <c r="H48" s="217" t="s">
        <v>222</v>
      </c>
      <c r="I48" s="216">
        <f>IF(I47="","",I47*24)</f>
        <v>7.8000000000000007</v>
      </c>
      <c r="J48" s="217" t="s">
        <v>221</v>
      </c>
      <c r="K48" s="128"/>
      <c r="L48" s="216">
        <f>IF(L47="","",L47*24*60)</f>
        <v>468.00000000000006</v>
      </c>
      <c r="M48" s="217" t="s">
        <v>220</v>
      </c>
      <c r="N48" s="218">
        <f>IF(N47="","",N47*24*60*60)</f>
        <v>28080.000000000004</v>
      </c>
      <c r="O48" s="219" t="s">
        <v>219</v>
      </c>
    </row>
    <row r="49" spans="2:15" ht="6" customHeight="1" x14ac:dyDescent="0.3">
      <c r="B49" s="220"/>
      <c r="C49" s="221"/>
      <c r="D49" s="222"/>
      <c r="E49" s="222"/>
      <c r="F49" s="222"/>
      <c r="G49" s="223"/>
      <c r="H49" s="224"/>
      <c r="I49" s="223"/>
      <c r="J49" s="224"/>
      <c r="K49" s="225"/>
      <c r="L49" s="223"/>
      <c r="M49" s="224"/>
      <c r="N49" s="223"/>
      <c r="O49" s="226"/>
    </row>
    <row r="50" spans="2:15" ht="18.75" x14ac:dyDescent="0.3">
      <c r="B50" s="123"/>
      <c r="C50" s="80"/>
      <c r="D50" s="144"/>
      <c r="E50" s="144"/>
      <c r="F50" s="144"/>
      <c r="G50" s="139" t="s">
        <v>270</v>
      </c>
      <c r="H50" s="227" t="s">
        <v>214</v>
      </c>
      <c r="I50" s="228" t="s">
        <v>218</v>
      </c>
      <c r="J50" s="80"/>
      <c r="K50" s="80"/>
      <c r="L50" s="229"/>
      <c r="M50" s="152"/>
      <c r="N50" s="142"/>
      <c r="O50" s="82"/>
    </row>
    <row r="51" spans="2:15" ht="18.75" x14ac:dyDescent="0.3">
      <c r="B51" s="123"/>
      <c r="C51" s="230" t="s">
        <v>37</v>
      </c>
      <c r="D51" s="144"/>
      <c r="E51" s="144"/>
      <c r="F51" s="144"/>
      <c r="G51" s="231">
        <v>4.1666666666666664E-2</v>
      </c>
      <c r="H51" s="232">
        <f>G51*1000</f>
        <v>41.666666666666664</v>
      </c>
      <c r="I51" s="233">
        <v>1</v>
      </c>
      <c r="J51" s="234" t="s">
        <v>217</v>
      </c>
      <c r="K51" s="140"/>
      <c r="L51" s="235">
        <f>IF(I51&gt;1000,"&lt; 1000 !",I51/1000)</f>
        <v>1E-3</v>
      </c>
      <c r="M51" s="236" t="s">
        <v>216</v>
      </c>
      <c r="N51" s="142"/>
      <c r="O51" s="82"/>
    </row>
    <row r="52" spans="2:15" ht="12.75" customHeight="1" x14ac:dyDescent="0.25">
      <c r="B52" s="123"/>
      <c r="C52" s="80"/>
      <c r="D52" s="144"/>
      <c r="E52" s="144"/>
      <c r="F52" s="144"/>
      <c r="G52" s="237" t="s">
        <v>215</v>
      </c>
      <c r="H52" s="238"/>
      <c r="I52" s="237" t="s">
        <v>214</v>
      </c>
      <c r="J52" s="152"/>
      <c r="K52" s="80"/>
      <c r="L52" s="237"/>
      <c r="M52" s="152"/>
      <c r="N52" s="142"/>
      <c r="O52" s="82"/>
    </row>
    <row r="53" spans="2:15" ht="12.75" hidden="1" customHeight="1" x14ac:dyDescent="0.25">
      <c r="B53" s="123"/>
      <c r="C53" s="80"/>
      <c r="D53" s="144"/>
      <c r="E53" s="144"/>
      <c r="F53" s="144"/>
      <c r="G53" s="144"/>
      <c r="H53" s="144"/>
      <c r="I53" s="144"/>
      <c r="J53" s="152"/>
      <c r="K53" s="80"/>
      <c r="L53" s="237"/>
      <c r="M53" s="152"/>
      <c r="N53" s="142"/>
      <c r="O53" s="82"/>
    </row>
    <row r="54" spans="2:15" hidden="1" x14ac:dyDescent="0.25">
      <c r="B54" s="123"/>
      <c r="C54" s="80"/>
      <c r="D54" s="144"/>
      <c r="E54" s="144"/>
      <c r="F54" s="144"/>
      <c r="G54" s="237"/>
      <c r="H54" s="237"/>
      <c r="I54" s="237"/>
      <c r="J54" s="152"/>
      <c r="K54" s="80"/>
      <c r="L54" s="237"/>
      <c r="M54" s="152"/>
      <c r="N54" s="142"/>
      <c r="O54" s="82"/>
    </row>
    <row r="55" spans="2:15" ht="18.75" x14ac:dyDescent="0.3">
      <c r="B55" s="220"/>
      <c r="C55" s="239"/>
      <c r="D55" s="222"/>
      <c r="E55" s="222"/>
      <c r="F55" s="222"/>
      <c r="G55" s="239"/>
      <c r="H55" s="221"/>
      <c r="I55" s="240"/>
      <c r="J55" s="241"/>
      <c r="K55" s="221"/>
      <c r="L55" s="242"/>
      <c r="M55" s="222"/>
      <c r="N55" s="243"/>
      <c r="O55" s="82"/>
    </row>
    <row r="56" spans="2:15" x14ac:dyDescent="0.25">
      <c r="B56" s="244"/>
      <c r="C56" s="245" t="s">
        <v>271</v>
      </c>
      <c r="D56" s="244"/>
      <c r="E56" s="244"/>
      <c r="F56" s="244"/>
      <c r="G56" s="244"/>
      <c r="H56" s="244"/>
      <c r="I56" s="246" t="s">
        <v>213</v>
      </c>
      <c r="J56" s="244"/>
      <c r="K56" s="244"/>
      <c r="L56" s="244"/>
      <c r="M56" s="247"/>
      <c r="N56" s="244"/>
      <c r="O56" s="82"/>
    </row>
  </sheetData>
  <sheetProtection algorithmName="SHA-512" hashValue="jrd0BxB5fFH+hTqgl1b0imH12Gjv2AUdSiFXu3y1tz73J9YsJrIUcP4ZorZalDW7rcceSdk+uhlxoxad/1tTVA==" saltValue="Lfm0mW5zxbm3bpuBv1yzRQ==" spinCount="100000" sheet="1" objects="1" scenarios="1"/>
  <hyperlinks>
    <hyperlink ref="C1" location="Zentrale!A1" display="Zentrale!A1" xr:uid="{D288A68F-D3BF-4BA7-8868-82FA0B91EC6E}"/>
  </hyperlinks>
  <printOptions horizontalCentered="1"/>
  <pageMargins left="0.31496062992125984" right="0.31496062992125984" top="0.78740157480314965" bottom="0.59055118110236227" header="0.31496062992125984" footer="0.31496062992125984"/>
  <pageSetup paperSize="9" scale="75" orientation="landscape" horizontalDpi="300" verticalDpi="300" r:id="rId1"/>
  <headerFooter>
    <oddFooter>&amp;R&amp;14&amp;F  &amp;A   © Auvista Verlag München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49399-E01F-4520-9FB5-A1B70CC85AD2}">
  <dimension ref="A1:H491"/>
  <sheetViews>
    <sheetView showRowColHeaders="0" workbookViewId="0">
      <selection activeCell="C1" sqref="C1"/>
    </sheetView>
  </sheetViews>
  <sheetFormatPr baseColWidth="10" defaultRowHeight="12.75" x14ac:dyDescent="0.2"/>
  <cols>
    <col min="1" max="16384" width="11.42578125" style="43"/>
  </cols>
  <sheetData>
    <row r="1" spans="1:8" x14ac:dyDescent="0.2">
      <c r="A1" s="249"/>
      <c r="B1" s="249"/>
      <c r="C1" s="33" t="s">
        <v>54</v>
      </c>
      <c r="D1" s="249"/>
      <c r="E1" s="249"/>
      <c r="F1" s="249"/>
      <c r="G1" s="249"/>
      <c r="H1" s="249"/>
    </row>
    <row r="2" spans="1:8" x14ac:dyDescent="0.2">
      <c r="A2" s="249" t="s">
        <v>252</v>
      </c>
      <c r="B2" s="249"/>
      <c r="C2" s="249"/>
      <c r="D2" s="249"/>
      <c r="E2" s="249"/>
      <c r="F2" s="249"/>
      <c r="G2" s="249"/>
      <c r="H2" s="249"/>
    </row>
    <row r="3" spans="1:8" x14ac:dyDescent="0.2">
      <c r="A3" s="249"/>
      <c r="B3" s="249"/>
      <c r="C3" s="249"/>
      <c r="D3" s="249"/>
      <c r="E3" s="249"/>
      <c r="F3" s="249"/>
      <c r="G3" s="249"/>
      <c r="H3" s="249"/>
    </row>
    <row r="4" spans="1:8" x14ac:dyDescent="0.2">
      <c r="A4" s="249"/>
      <c r="B4" s="249"/>
      <c r="C4" s="249"/>
      <c r="D4" s="249"/>
      <c r="E4" s="249"/>
      <c r="F4" s="249"/>
      <c r="G4" s="249"/>
      <c r="H4" s="249"/>
    </row>
    <row r="5" spans="1:8" x14ac:dyDescent="0.2">
      <c r="A5" s="249"/>
      <c r="B5" s="249"/>
      <c r="C5" s="249"/>
      <c r="D5" s="249"/>
      <c r="E5" s="249"/>
      <c r="F5" s="249"/>
      <c r="G5" s="249"/>
      <c r="H5" s="249"/>
    </row>
    <row r="6" spans="1:8" x14ac:dyDescent="0.2">
      <c r="A6" s="249"/>
      <c r="B6" s="249"/>
      <c r="C6" s="249"/>
      <c r="D6" s="249"/>
      <c r="E6" s="249"/>
      <c r="F6" s="249"/>
      <c r="G6" s="249"/>
      <c r="H6" s="249"/>
    </row>
    <row r="7" spans="1:8" x14ac:dyDescent="0.2">
      <c r="A7" s="249"/>
      <c r="B7" s="249"/>
      <c r="C7" s="249"/>
      <c r="D7" s="249"/>
      <c r="E7" s="249"/>
      <c r="F7" s="249"/>
      <c r="G7" s="249"/>
      <c r="H7" s="249"/>
    </row>
    <row r="8" spans="1:8" x14ac:dyDescent="0.2">
      <c r="A8" s="249"/>
      <c r="B8" s="249"/>
      <c r="C8" s="249"/>
      <c r="D8" s="249"/>
      <c r="E8" s="249"/>
      <c r="F8" s="249"/>
      <c r="G8" s="249"/>
      <c r="H8" s="249"/>
    </row>
    <row r="9" spans="1:8" x14ac:dyDescent="0.2">
      <c r="A9" s="249"/>
      <c r="B9" s="249"/>
      <c r="C9" s="249"/>
      <c r="D9" s="249"/>
      <c r="E9" s="249"/>
      <c r="F9" s="249"/>
      <c r="G9" s="249"/>
      <c r="H9" s="249"/>
    </row>
    <row r="10" spans="1:8" x14ac:dyDescent="0.2">
      <c r="A10" s="249"/>
      <c r="B10" s="249"/>
      <c r="C10" s="249"/>
      <c r="D10" s="249"/>
      <c r="E10" s="249"/>
      <c r="F10" s="249"/>
      <c r="G10" s="249"/>
      <c r="H10" s="249"/>
    </row>
    <row r="11" spans="1:8" x14ac:dyDescent="0.2">
      <c r="A11" s="249"/>
      <c r="B11" s="249"/>
      <c r="C11" s="249"/>
      <c r="D11" s="249"/>
      <c r="E11" s="249"/>
      <c r="F11" s="249"/>
      <c r="G11" s="249"/>
      <c r="H11" s="249"/>
    </row>
    <row r="12" spans="1:8" x14ac:dyDescent="0.2">
      <c r="A12" s="249"/>
      <c r="B12" s="249"/>
      <c r="C12" s="249"/>
      <c r="D12" s="249"/>
      <c r="E12" s="249"/>
      <c r="F12" s="249"/>
      <c r="G12" s="249"/>
      <c r="H12" s="249"/>
    </row>
    <row r="13" spans="1:8" x14ac:dyDescent="0.2">
      <c r="A13" s="249"/>
      <c r="B13" s="249"/>
      <c r="C13" s="249"/>
      <c r="D13" s="249"/>
      <c r="E13" s="249"/>
      <c r="F13" s="249"/>
      <c r="G13" s="249"/>
      <c r="H13" s="249"/>
    </row>
    <row r="14" spans="1:8" x14ac:dyDescent="0.2">
      <c r="A14" s="249"/>
      <c r="B14" s="249"/>
      <c r="C14" s="249"/>
      <c r="D14" s="249"/>
      <c r="E14" s="249"/>
      <c r="F14" s="249"/>
      <c r="G14" s="249"/>
      <c r="H14" s="249"/>
    </row>
    <row r="15" spans="1:8" x14ac:dyDescent="0.2">
      <c r="A15" s="249"/>
      <c r="B15" s="249"/>
      <c r="C15" s="249"/>
      <c r="D15" s="249"/>
      <c r="E15" s="249"/>
      <c r="F15" s="249"/>
      <c r="G15" s="249"/>
      <c r="H15" s="249"/>
    </row>
    <row r="16" spans="1:8" x14ac:dyDescent="0.2">
      <c r="A16" s="249"/>
      <c r="B16" s="249"/>
      <c r="C16" s="249"/>
      <c r="D16" s="249"/>
      <c r="E16" s="249"/>
      <c r="F16" s="249"/>
      <c r="G16" s="249"/>
      <c r="H16" s="249"/>
    </row>
    <row r="17" spans="1:8" x14ac:dyDescent="0.2">
      <c r="A17" s="249"/>
      <c r="B17" s="249"/>
      <c r="C17" s="249"/>
      <c r="D17" s="249"/>
      <c r="E17" s="249"/>
      <c r="F17" s="249"/>
      <c r="G17" s="249"/>
      <c r="H17" s="249"/>
    </row>
    <row r="18" spans="1:8" x14ac:dyDescent="0.2">
      <c r="A18" s="249"/>
      <c r="B18" s="249"/>
      <c r="C18" s="249"/>
      <c r="D18" s="249"/>
      <c r="E18" s="249"/>
      <c r="F18" s="249"/>
      <c r="G18" s="249"/>
      <c r="H18" s="249"/>
    </row>
    <row r="19" spans="1:8" x14ac:dyDescent="0.2">
      <c r="A19" s="249"/>
      <c r="B19" s="249"/>
      <c r="C19" s="249"/>
      <c r="D19" s="249"/>
      <c r="E19" s="249"/>
      <c r="F19" s="249"/>
      <c r="G19" s="249"/>
      <c r="H19" s="249"/>
    </row>
    <row r="20" spans="1:8" x14ac:dyDescent="0.2">
      <c r="A20" s="249"/>
      <c r="B20" s="249"/>
      <c r="C20" s="249"/>
      <c r="D20" s="249"/>
      <c r="E20" s="249"/>
      <c r="F20" s="249"/>
      <c r="G20" s="249"/>
      <c r="H20" s="249"/>
    </row>
    <row r="21" spans="1:8" x14ac:dyDescent="0.2">
      <c r="A21" s="249"/>
      <c r="B21" s="249"/>
      <c r="C21" s="249"/>
      <c r="D21" s="249"/>
      <c r="E21" s="249"/>
      <c r="F21" s="249"/>
      <c r="G21" s="249"/>
      <c r="H21" s="249"/>
    </row>
    <row r="22" spans="1:8" x14ac:dyDescent="0.2">
      <c r="A22" s="249"/>
      <c r="B22" s="249"/>
      <c r="C22" s="249"/>
      <c r="D22" s="249"/>
      <c r="E22" s="249"/>
      <c r="F22" s="249"/>
      <c r="G22" s="249"/>
      <c r="H22" s="249"/>
    </row>
    <row r="23" spans="1:8" x14ac:dyDescent="0.2">
      <c r="A23" s="249"/>
      <c r="B23" s="249"/>
      <c r="C23" s="249"/>
      <c r="D23" s="249"/>
      <c r="E23" s="249"/>
      <c r="F23" s="249"/>
      <c r="G23" s="249"/>
      <c r="H23" s="249"/>
    </row>
    <row r="24" spans="1:8" x14ac:dyDescent="0.2">
      <c r="A24" s="249"/>
      <c r="B24" s="249"/>
      <c r="C24" s="249"/>
      <c r="D24" s="249"/>
      <c r="E24" s="249"/>
      <c r="F24" s="249"/>
      <c r="G24" s="249"/>
      <c r="H24" s="249"/>
    </row>
    <row r="25" spans="1:8" x14ac:dyDescent="0.2">
      <c r="A25" s="249"/>
      <c r="B25" s="249"/>
      <c r="C25" s="249"/>
      <c r="D25" s="249"/>
      <c r="E25" s="249"/>
      <c r="F25" s="249"/>
      <c r="G25" s="249"/>
      <c r="H25" s="249"/>
    </row>
    <row r="26" spans="1:8" x14ac:dyDescent="0.2">
      <c r="A26" s="249"/>
      <c r="B26" s="249"/>
      <c r="C26" s="249"/>
      <c r="D26" s="249"/>
      <c r="E26" s="249"/>
      <c r="F26" s="249"/>
      <c r="G26" s="249"/>
      <c r="H26" s="249"/>
    </row>
    <row r="27" spans="1:8" x14ac:dyDescent="0.2">
      <c r="A27" s="249"/>
      <c r="B27" s="249"/>
      <c r="C27" s="249"/>
      <c r="D27" s="249"/>
      <c r="E27" s="249"/>
      <c r="F27" s="249"/>
      <c r="G27" s="249"/>
      <c r="H27" s="249"/>
    </row>
    <row r="28" spans="1:8" x14ac:dyDescent="0.2">
      <c r="A28" s="249"/>
      <c r="B28" s="249"/>
      <c r="C28" s="249"/>
      <c r="D28" s="249"/>
      <c r="E28" s="249"/>
      <c r="F28" s="249"/>
      <c r="G28" s="249"/>
      <c r="H28" s="249"/>
    </row>
    <row r="29" spans="1:8" x14ac:dyDescent="0.2">
      <c r="A29" s="249"/>
      <c r="B29" s="249"/>
      <c r="C29" s="249"/>
      <c r="D29" s="249"/>
      <c r="E29" s="249"/>
      <c r="F29" s="249"/>
      <c r="G29" s="249"/>
      <c r="H29" s="249"/>
    </row>
    <row r="30" spans="1:8" x14ac:dyDescent="0.2">
      <c r="A30" s="249"/>
      <c r="B30" s="249"/>
      <c r="C30" s="249"/>
      <c r="D30" s="249"/>
      <c r="E30" s="249"/>
      <c r="F30" s="249"/>
      <c r="G30" s="249"/>
      <c r="H30" s="249"/>
    </row>
    <row r="31" spans="1:8" x14ac:dyDescent="0.2">
      <c r="A31" s="249"/>
      <c r="B31" s="249"/>
      <c r="C31" s="249"/>
      <c r="D31" s="249"/>
      <c r="E31" s="249"/>
      <c r="F31" s="249"/>
      <c r="G31" s="249"/>
      <c r="H31" s="249"/>
    </row>
    <row r="32" spans="1:8" x14ac:dyDescent="0.2">
      <c r="A32" s="249"/>
      <c r="B32" s="249"/>
      <c r="C32" s="249"/>
      <c r="D32" s="249"/>
      <c r="E32" s="249"/>
      <c r="F32" s="249"/>
      <c r="G32" s="249"/>
      <c r="H32" s="249"/>
    </row>
    <row r="33" spans="1:8" x14ac:dyDescent="0.2">
      <c r="A33" s="249"/>
      <c r="B33" s="249"/>
      <c r="C33" s="249"/>
      <c r="D33" s="249"/>
      <c r="E33" s="249"/>
      <c r="F33" s="249"/>
      <c r="G33" s="249"/>
      <c r="H33" s="249"/>
    </row>
    <row r="34" spans="1:8" x14ac:dyDescent="0.2">
      <c r="A34" s="249"/>
      <c r="B34" s="249"/>
      <c r="C34" s="249"/>
      <c r="D34" s="249"/>
      <c r="E34" s="249"/>
      <c r="F34" s="249"/>
      <c r="G34" s="249"/>
      <c r="H34" s="249"/>
    </row>
    <row r="35" spans="1:8" x14ac:dyDescent="0.2">
      <c r="A35" s="249"/>
      <c r="B35" s="249"/>
      <c r="C35" s="249"/>
      <c r="D35" s="249"/>
      <c r="E35" s="249"/>
      <c r="F35" s="249"/>
      <c r="G35" s="249"/>
      <c r="H35" s="249"/>
    </row>
    <row r="36" spans="1:8" x14ac:dyDescent="0.2">
      <c r="A36" s="249"/>
      <c r="B36" s="249"/>
      <c r="C36" s="249"/>
      <c r="D36" s="249"/>
      <c r="E36" s="249"/>
      <c r="F36" s="249"/>
      <c r="G36" s="249"/>
      <c r="H36" s="249"/>
    </row>
    <row r="37" spans="1:8" x14ac:dyDescent="0.2">
      <c r="A37" s="249"/>
      <c r="B37" s="249"/>
      <c r="C37" s="249"/>
      <c r="D37" s="249"/>
      <c r="E37" s="249"/>
      <c r="F37" s="249"/>
      <c r="G37" s="249"/>
      <c r="H37" s="249"/>
    </row>
    <row r="38" spans="1:8" x14ac:dyDescent="0.2">
      <c r="A38" s="249"/>
      <c r="B38" s="249"/>
      <c r="C38" s="249"/>
      <c r="D38" s="249"/>
      <c r="E38" s="249"/>
      <c r="F38" s="249"/>
      <c r="G38" s="249"/>
      <c r="H38" s="249"/>
    </row>
    <row r="39" spans="1:8" x14ac:dyDescent="0.2">
      <c r="A39" s="249"/>
      <c r="B39" s="249"/>
      <c r="C39" s="249"/>
      <c r="D39" s="249"/>
      <c r="E39" s="249"/>
      <c r="F39" s="249"/>
      <c r="G39" s="249"/>
      <c r="H39" s="249"/>
    </row>
    <row r="40" spans="1:8" x14ac:dyDescent="0.2">
      <c r="A40" s="249"/>
      <c r="B40" s="249"/>
      <c r="C40" s="249"/>
      <c r="D40" s="249"/>
      <c r="E40" s="249"/>
      <c r="F40" s="249"/>
      <c r="G40" s="249"/>
      <c r="H40" s="249"/>
    </row>
    <row r="41" spans="1:8" x14ac:dyDescent="0.2">
      <c r="A41" s="249"/>
      <c r="B41" s="249"/>
      <c r="C41" s="249"/>
      <c r="D41" s="249"/>
      <c r="E41" s="249"/>
      <c r="F41" s="249"/>
      <c r="G41" s="249"/>
      <c r="H41" s="249"/>
    </row>
    <row r="42" spans="1:8" x14ac:dyDescent="0.2">
      <c r="A42" s="249"/>
      <c r="B42" s="249"/>
      <c r="C42" s="249"/>
      <c r="D42" s="249"/>
      <c r="E42" s="249"/>
      <c r="F42" s="249"/>
      <c r="G42" s="249"/>
      <c r="H42" s="249"/>
    </row>
    <row r="43" spans="1:8" x14ac:dyDescent="0.2">
      <c r="A43" s="249"/>
      <c r="B43" s="249"/>
      <c r="C43" s="249"/>
      <c r="D43" s="249"/>
      <c r="E43" s="249"/>
      <c r="F43" s="249"/>
      <c r="G43" s="249"/>
      <c r="H43" s="249"/>
    </row>
    <row r="44" spans="1:8" x14ac:dyDescent="0.2">
      <c r="A44" s="249"/>
      <c r="B44" s="249"/>
      <c r="C44" s="249"/>
      <c r="D44" s="249"/>
      <c r="E44" s="249"/>
      <c r="F44" s="249"/>
      <c r="G44" s="249"/>
      <c r="H44" s="249"/>
    </row>
    <row r="45" spans="1:8" x14ac:dyDescent="0.2">
      <c r="A45" s="249"/>
      <c r="B45" s="249"/>
      <c r="C45" s="249"/>
      <c r="D45" s="249"/>
      <c r="E45" s="249"/>
      <c r="F45" s="249"/>
      <c r="G45" s="249"/>
      <c r="H45" s="249"/>
    </row>
    <row r="46" spans="1:8" x14ac:dyDescent="0.2">
      <c r="A46" s="249"/>
      <c r="B46" s="249"/>
      <c r="C46" s="249"/>
      <c r="D46" s="249"/>
      <c r="E46" s="249"/>
      <c r="F46" s="249"/>
      <c r="G46" s="249"/>
      <c r="H46" s="249"/>
    </row>
    <row r="47" spans="1:8" x14ac:dyDescent="0.2">
      <c r="A47" s="249"/>
      <c r="B47" s="249"/>
      <c r="C47" s="249"/>
      <c r="D47" s="249"/>
      <c r="E47" s="249"/>
      <c r="F47" s="249"/>
      <c r="G47" s="249"/>
      <c r="H47" s="249"/>
    </row>
    <row r="48" spans="1:8" x14ac:dyDescent="0.2">
      <c r="A48" s="249"/>
      <c r="B48" s="249"/>
      <c r="C48" s="249"/>
      <c r="D48" s="249"/>
      <c r="E48" s="249"/>
      <c r="F48" s="249"/>
      <c r="G48" s="249"/>
      <c r="H48" s="249"/>
    </row>
    <row r="49" spans="1:8" x14ac:dyDescent="0.2">
      <c r="A49" s="249"/>
      <c r="B49" s="249"/>
      <c r="C49" s="249"/>
      <c r="D49" s="249"/>
      <c r="E49" s="249"/>
      <c r="F49" s="249"/>
      <c r="G49" s="249"/>
      <c r="H49" s="249"/>
    </row>
    <row r="50" spans="1:8" x14ac:dyDescent="0.2">
      <c r="A50" s="249"/>
      <c r="B50" s="249"/>
      <c r="C50" s="249"/>
      <c r="D50" s="249"/>
      <c r="E50" s="249"/>
      <c r="F50" s="249"/>
      <c r="G50" s="249"/>
      <c r="H50" s="249"/>
    </row>
    <row r="51" spans="1:8" x14ac:dyDescent="0.2">
      <c r="A51" s="249"/>
      <c r="B51" s="249"/>
      <c r="C51" s="249"/>
      <c r="D51" s="249"/>
      <c r="E51" s="249"/>
      <c r="F51" s="249"/>
      <c r="G51" s="249"/>
      <c r="H51" s="249"/>
    </row>
    <row r="52" spans="1:8" x14ac:dyDescent="0.2">
      <c r="A52" s="249"/>
      <c r="B52" s="249"/>
      <c r="C52" s="249"/>
      <c r="D52" s="249"/>
      <c r="E52" s="249"/>
      <c r="F52" s="249"/>
      <c r="G52" s="249"/>
      <c r="H52" s="249"/>
    </row>
    <row r="53" spans="1:8" x14ac:dyDescent="0.2">
      <c r="A53" s="249"/>
      <c r="B53" s="249"/>
      <c r="C53" s="249"/>
      <c r="D53" s="249"/>
      <c r="E53" s="249"/>
      <c r="F53" s="249"/>
      <c r="G53" s="249"/>
      <c r="H53" s="249"/>
    </row>
    <row r="54" spans="1:8" x14ac:dyDescent="0.2">
      <c r="A54" s="249"/>
      <c r="B54" s="249"/>
      <c r="C54" s="249"/>
      <c r="D54" s="249"/>
      <c r="E54" s="249"/>
      <c r="F54" s="249"/>
      <c r="G54" s="249"/>
      <c r="H54" s="249"/>
    </row>
    <row r="55" spans="1:8" x14ac:dyDescent="0.2">
      <c r="A55" s="249"/>
      <c r="B55" s="249"/>
      <c r="C55" s="249"/>
      <c r="D55" s="249"/>
      <c r="E55" s="249"/>
      <c r="F55" s="249"/>
      <c r="G55" s="249"/>
      <c r="H55" s="249"/>
    </row>
    <row r="56" spans="1:8" x14ac:dyDescent="0.2">
      <c r="A56" s="249"/>
      <c r="B56" s="249"/>
      <c r="C56" s="249"/>
      <c r="D56" s="249"/>
      <c r="E56" s="249"/>
      <c r="F56" s="249"/>
      <c r="G56" s="249"/>
      <c r="H56" s="249"/>
    </row>
    <row r="57" spans="1:8" x14ac:dyDescent="0.2">
      <c r="A57" s="249"/>
      <c r="B57" s="249"/>
      <c r="C57" s="249"/>
      <c r="D57" s="249"/>
      <c r="E57" s="249"/>
      <c r="F57" s="249"/>
      <c r="G57" s="249"/>
      <c r="H57" s="249"/>
    </row>
    <row r="58" spans="1:8" x14ac:dyDescent="0.2">
      <c r="A58" s="249"/>
      <c r="B58" s="249"/>
      <c r="C58" s="249"/>
      <c r="D58" s="249"/>
      <c r="E58" s="249"/>
      <c r="F58" s="249"/>
      <c r="G58" s="249"/>
      <c r="H58" s="249"/>
    </row>
    <row r="59" spans="1:8" x14ac:dyDescent="0.2">
      <c r="A59" s="249"/>
      <c r="B59" s="249"/>
      <c r="C59" s="249"/>
      <c r="D59" s="249"/>
      <c r="E59" s="249"/>
      <c r="F59" s="249"/>
      <c r="G59" s="249"/>
      <c r="H59" s="249"/>
    </row>
    <row r="60" spans="1:8" x14ac:dyDescent="0.2">
      <c r="A60" s="249"/>
      <c r="B60" s="249"/>
      <c r="C60" s="249"/>
      <c r="D60" s="249"/>
      <c r="E60" s="249"/>
      <c r="F60" s="249"/>
      <c r="G60" s="249"/>
      <c r="H60" s="249"/>
    </row>
    <row r="61" spans="1:8" x14ac:dyDescent="0.2">
      <c r="A61" s="249"/>
      <c r="B61" s="249"/>
      <c r="C61" s="249"/>
      <c r="D61" s="249"/>
      <c r="E61" s="249"/>
      <c r="F61" s="249"/>
      <c r="G61" s="249"/>
      <c r="H61" s="249"/>
    </row>
    <row r="62" spans="1:8" x14ac:dyDescent="0.2">
      <c r="A62" s="249"/>
      <c r="B62" s="249"/>
      <c r="C62" s="249"/>
      <c r="D62" s="249"/>
      <c r="E62" s="249"/>
      <c r="F62" s="249"/>
      <c r="G62" s="249"/>
      <c r="H62" s="249"/>
    </row>
    <row r="63" spans="1:8" x14ac:dyDescent="0.2">
      <c r="A63" s="249"/>
      <c r="B63" s="249"/>
      <c r="C63" s="249"/>
      <c r="D63" s="249"/>
      <c r="E63" s="249"/>
      <c r="F63" s="249"/>
      <c r="G63" s="249"/>
      <c r="H63" s="249"/>
    </row>
    <row r="64" spans="1:8" x14ac:dyDescent="0.2">
      <c r="A64" s="249"/>
      <c r="B64" s="249"/>
      <c r="C64" s="249"/>
      <c r="D64" s="249"/>
      <c r="E64" s="249"/>
      <c r="F64" s="249"/>
      <c r="G64" s="249"/>
      <c r="H64" s="249"/>
    </row>
    <row r="65" spans="1:8" x14ac:dyDescent="0.2">
      <c r="A65" s="249"/>
      <c r="B65" s="249"/>
      <c r="C65" s="249"/>
      <c r="D65" s="249"/>
      <c r="E65" s="249"/>
      <c r="F65" s="249"/>
      <c r="G65" s="249"/>
      <c r="H65" s="249"/>
    </row>
    <row r="66" spans="1:8" x14ac:dyDescent="0.2">
      <c r="A66" s="249"/>
      <c r="B66" s="249"/>
      <c r="C66" s="249"/>
      <c r="D66" s="249"/>
      <c r="E66" s="249"/>
      <c r="F66" s="249"/>
      <c r="G66" s="249"/>
      <c r="H66" s="249"/>
    </row>
    <row r="67" spans="1:8" x14ac:dyDescent="0.2">
      <c r="A67" s="249"/>
      <c r="B67" s="249"/>
      <c r="C67" s="249"/>
      <c r="D67" s="249"/>
      <c r="E67" s="249"/>
      <c r="F67" s="249"/>
      <c r="G67" s="249"/>
      <c r="H67" s="249"/>
    </row>
    <row r="68" spans="1:8" x14ac:dyDescent="0.2">
      <c r="A68" s="249"/>
      <c r="B68" s="249"/>
      <c r="C68" s="249"/>
      <c r="D68" s="249"/>
      <c r="E68" s="249"/>
      <c r="F68" s="249"/>
      <c r="G68" s="249"/>
      <c r="H68" s="249"/>
    </row>
    <row r="69" spans="1:8" x14ac:dyDescent="0.2">
      <c r="A69" s="249"/>
      <c r="B69" s="249"/>
      <c r="C69" s="249"/>
      <c r="D69" s="249"/>
      <c r="E69" s="249"/>
      <c r="F69" s="249"/>
      <c r="G69" s="249"/>
      <c r="H69" s="249"/>
    </row>
    <row r="70" spans="1:8" x14ac:dyDescent="0.2">
      <c r="A70" s="249"/>
      <c r="B70" s="249"/>
      <c r="C70" s="249"/>
      <c r="D70" s="249"/>
      <c r="E70" s="249"/>
      <c r="F70" s="249"/>
      <c r="G70" s="249"/>
      <c r="H70" s="249"/>
    </row>
    <row r="71" spans="1:8" x14ac:dyDescent="0.2">
      <c r="A71" s="249"/>
      <c r="B71" s="249"/>
      <c r="C71" s="249"/>
      <c r="D71" s="249"/>
      <c r="E71" s="249"/>
      <c r="F71" s="249"/>
      <c r="G71" s="249"/>
      <c r="H71" s="249"/>
    </row>
    <row r="72" spans="1:8" x14ac:dyDescent="0.2">
      <c r="A72" s="249"/>
      <c r="B72" s="249"/>
      <c r="C72" s="249"/>
      <c r="D72" s="249"/>
      <c r="E72" s="249"/>
      <c r="F72" s="249"/>
      <c r="G72" s="249"/>
      <c r="H72" s="249"/>
    </row>
    <row r="73" spans="1:8" x14ac:dyDescent="0.2">
      <c r="A73" s="249"/>
      <c r="B73" s="249"/>
      <c r="C73" s="249"/>
      <c r="D73" s="249"/>
      <c r="E73" s="249"/>
      <c r="F73" s="249"/>
      <c r="G73" s="249"/>
      <c r="H73" s="249"/>
    </row>
    <row r="74" spans="1:8" x14ac:dyDescent="0.2">
      <c r="A74" s="249"/>
      <c r="B74" s="249"/>
      <c r="C74" s="249"/>
      <c r="D74" s="249"/>
      <c r="E74" s="249"/>
      <c r="F74" s="249"/>
      <c r="G74" s="249"/>
      <c r="H74" s="249"/>
    </row>
    <row r="75" spans="1:8" x14ac:dyDescent="0.2">
      <c r="A75" s="249"/>
      <c r="B75" s="249"/>
      <c r="C75" s="249"/>
      <c r="D75" s="249"/>
      <c r="E75" s="249"/>
      <c r="F75" s="249"/>
      <c r="G75" s="249"/>
      <c r="H75" s="249"/>
    </row>
    <row r="76" spans="1:8" x14ac:dyDescent="0.2">
      <c r="A76" s="249"/>
      <c r="B76" s="249"/>
      <c r="C76" s="249"/>
      <c r="D76" s="249"/>
      <c r="E76" s="249"/>
      <c r="F76" s="249"/>
      <c r="G76" s="249"/>
      <c r="H76" s="249"/>
    </row>
    <row r="77" spans="1:8" x14ac:dyDescent="0.2">
      <c r="A77" s="249"/>
      <c r="B77" s="249"/>
      <c r="C77" s="249"/>
      <c r="D77" s="249"/>
      <c r="E77" s="249"/>
      <c r="F77" s="249"/>
      <c r="G77" s="249"/>
      <c r="H77" s="249"/>
    </row>
    <row r="78" spans="1:8" x14ac:dyDescent="0.2">
      <c r="A78" s="249"/>
      <c r="B78" s="249"/>
      <c r="C78" s="249"/>
      <c r="D78" s="249"/>
      <c r="E78" s="249"/>
      <c r="F78" s="249"/>
      <c r="G78" s="249"/>
      <c r="H78" s="249"/>
    </row>
    <row r="79" spans="1:8" x14ac:dyDescent="0.2">
      <c r="A79" s="249"/>
      <c r="B79" s="249"/>
      <c r="C79" s="249"/>
      <c r="D79" s="249"/>
      <c r="E79" s="249"/>
      <c r="F79" s="249"/>
      <c r="G79" s="249"/>
      <c r="H79" s="249"/>
    </row>
    <row r="80" spans="1:8" x14ac:dyDescent="0.2">
      <c r="A80" s="249"/>
      <c r="B80" s="249"/>
      <c r="C80" s="249"/>
      <c r="D80" s="249"/>
      <c r="E80" s="249"/>
      <c r="F80" s="249"/>
      <c r="G80" s="249"/>
      <c r="H80" s="249"/>
    </row>
    <row r="81" spans="1:8" x14ac:dyDescent="0.2">
      <c r="A81" s="249"/>
      <c r="B81" s="249"/>
      <c r="C81" s="249"/>
      <c r="D81" s="249"/>
      <c r="E81" s="249"/>
      <c r="F81" s="249"/>
      <c r="G81" s="249"/>
      <c r="H81" s="249"/>
    </row>
    <row r="82" spans="1:8" x14ac:dyDescent="0.2">
      <c r="A82" s="249"/>
      <c r="B82" s="249"/>
      <c r="C82" s="249"/>
      <c r="D82" s="249"/>
      <c r="E82" s="249"/>
      <c r="F82" s="249"/>
      <c r="G82" s="249"/>
      <c r="H82" s="249"/>
    </row>
    <row r="83" spans="1:8" x14ac:dyDescent="0.2">
      <c r="A83" s="249"/>
      <c r="B83" s="249"/>
      <c r="C83" s="249"/>
      <c r="D83" s="249"/>
      <c r="E83" s="249"/>
      <c r="F83" s="249"/>
      <c r="G83" s="249"/>
      <c r="H83" s="249"/>
    </row>
    <row r="84" spans="1:8" x14ac:dyDescent="0.2">
      <c r="A84" s="249"/>
      <c r="B84" s="249"/>
      <c r="C84" s="249"/>
      <c r="D84" s="249"/>
      <c r="E84" s="249"/>
      <c r="F84" s="249"/>
      <c r="G84" s="249"/>
      <c r="H84" s="249"/>
    </row>
    <row r="85" spans="1:8" x14ac:dyDescent="0.2">
      <c r="A85" s="249"/>
      <c r="B85" s="249"/>
      <c r="C85" s="249"/>
      <c r="D85" s="249"/>
      <c r="E85" s="249"/>
      <c r="F85" s="249"/>
      <c r="G85" s="249"/>
      <c r="H85" s="249"/>
    </row>
    <row r="86" spans="1:8" x14ac:dyDescent="0.2">
      <c r="A86" s="249"/>
      <c r="B86" s="249"/>
      <c r="C86" s="249"/>
      <c r="D86" s="249"/>
      <c r="E86" s="249"/>
      <c r="F86" s="249"/>
      <c r="G86" s="249"/>
      <c r="H86" s="249"/>
    </row>
    <row r="87" spans="1:8" x14ac:dyDescent="0.2">
      <c r="A87" s="249"/>
      <c r="B87" s="249"/>
      <c r="C87" s="249"/>
      <c r="D87" s="249"/>
      <c r="E87" s="249"/>
      <c r="F87" s="249"/>
      <c r="G87" s="249"/>
      <c r="H87" s="249"/>
    </row>
    <row r="88" spans="1:8" x14ac:dyDescent="0.2">
      <c r="A88" s="249"/>
      <c r="B88" s="249"/>
      <c r="C88" s="249"/>
      <c r="D88" s="249"/>
      <c r="E88" s="249"/>
      <c r="F88" s="249"/>
      <c r="G88" s="249"/>
      <c r="H88" s="249"/>
    </row>
    <row r="89" spans="1:8" x14ac:dyDescent="0.2">
      <c r="A89" s="249"/>
      <c r="B89" s="249"/>
      <c r="C89" s="249"/>
      <c r="D89" s="249"/>
      <c r="E89" s="249"/>
      <c r="F89" s="249"/>
      <c r="G89" s="249"/>
      <c r="H89" s="249"/>
    </row>
    <row r="90" spans="1:8" x14ac:dyDescent="0.2">
      <c r="A90" s="249"/>
      <c r="B90" s="249"/>
      <c r="C90" s="249"/>
      <c r="D90" s="249"/>
      <c r="E90" s="249"/>
      <c r="F90" s="249"/>
      <c r="G90" s="249"/>
      <c r="H90" s="249"/>
    </row>
    <row r="91" spans="1:8" x14ac:dyDescent="0.2">
      <c r="A91" s="249"/>
      <c r="B91" s="249"/>
      <c r="C91" s="249"/>
      <c r="D91" s="249"/>
      <c r="E91" s="249"/>
      <c r="F91" s="249"/>
      <c r="G91" s="249"/>
      <c r="H91" s="249"/>
    </row>
    <row r="92" spans="1:8" x14ac:dyDescent="0.2">
      <c r="A92" s="249"/>
      <c r="B92" s="249"/>
      <c r="C92" s="249"/>
      <c r="D92" s="249"/>
      <c r="E92" s="249"/>
      <c r="F92" s="249"/>
      <c r="G92" s="249"/>
      <c r="H92" s="249"/>
    </row>
    <row r="93" spans="1:8" x14ac:dyDescent="0.2">
      <c r="A93" s="249"/>
      <c r="B93" s="249"/>
      <c r="C93" s="249"/>
      <c r="D93" s="249"/>
      <c r="E93" s="249"/>
      <c r="F93" s="249"/>
      <c r="G93" s="249"/>
      <c r="H93" s="249"/>
    </row>
    <row r="94" spans="1:8" x14ac:dyDescent="0.2">
      <c r="A94" s="249"/>
      <c r="B94" s="249"/>
      <c r="C94" s="249"/>
      <c r="D94" s="249"/>
      <c r="E94" s="249"/>
      <c r="F94" s="249"/>
      <c r="G94" s="249"/>
      <c r="H94" s="249"/>
    </row>
    <row r="95" spans="1:8" x14ac:dyDescent="0.2">
      <c r="A95" s="249"/>
      <c r="B95" s="249"/>
      <c r="C95" s="249"/>
      <c r="D95" s="249"/>
      <c r="E95" s="249"/>
      <c r="F95" s="249"/>
      <c r="G95" s="249"/>
      <c r="H95" s="249"/>
    </row>
    <row r="96" spans="1:8" x14ac:dyDescent="0.2">
      <c r="A96" s="249"/>
      <c r="B96" s="249"/>
      <c r="C96" s="249"/>
      <c r="D96" s="249"/>
      <c r="E96" s="249"/>
      <c r="F96" s="249"/>
      <c r="G96" s="249"/>
      <c r="H96" s="249"/>
    </row>
    <row r="97" spans="1:8" x14ac:dyDescent="0.2">
      <c r="A97" s="249"/>
      <c r="B97" s="249"/>
      <c r="C97" s="249"/>
      <c r="D97" s="249"/>
      <c r="E97" s="249"/>
      <c r="F97" s="249"/>
      <c r="G97" s="249"/>
      <c r="H97" s="249"/>
    </row>
    <row r="98" spans="1:8" x14ac:dyDescent="0.2">
      <c r="A98" s="249"/>
      <c r="B98" s="249"/>
      <c r="C98" s="249"/>
      <c r="D98" s="249"/>
      <c r="E98" s="249"/>
      <c r="F98" s="249"/>
      <c r="G98" s="249"/>
      <c r="H98" s="249"/>
    </row>
    <row r="99" spans="1:8" x14ac:dyDescent="0.2">
      <c r="A99" s="249"/>
      <c r="B99" s="249"/>
      <c r="C99" s="249"/>
      <c r="D99" s="249"/>
      <c r="E99" s="249"/>
      <c r="F99" s="249"/>
      <c r="G99" s="249"/>
      <c r="H99" s="249"/>
    </row>
    <row r="100" spans="1:8" x14ac:dyDescent="0.2">
      <c r="A100" s="249"/>
      <c r="B100" s="249"/>
      <c r="C100" s="249"/>
      <c r="D100" s="249"/>
      <c r="E100" s="249"/>
      <c r="F100" s="249"/>
      <c r="G100" s="249"/>
      <c r="H100" s="249"/>
    </row>
    <row r="101" spans="1:8" x14ac:dyDescent="0.2">
      <c r="A101" s="249"/>
      <c r="B101" s="249"/>
      <c r="C101" s="249"/>
      <c r="D101" s="249"/>
      <c r="E101" s="249"/>
      <c r="F101" s="249"/>
      <c r="G101" s="249"/>
      <c r="H101" s="249"/>
    </row>
    <row r="102" spans="1:8" x14ac:dyDescent="0.2">
      <c r="A102" s="249"/>
      <c r="B102" s="249"/>
      <c r="C102" s="249"/>
      <c r="D102" s="249"/>
      <c r="E102" s="249"/>
      <c r="F102" s="249"/>
      <c r="G102" s="249"/>
      <c r="H102" s="249"/>
    </row>
    <row r="103" spans="1:8" x14ac:dyDescent="0.2">
      <c r="A103" s="249"/>
      <c r="B103" s="249"/>
      <c r="C103" s="249"/>
      <c r="D103" s="249"/>
      <c r="E103" s="249"/>
      <c r="F103" s="249"/>
      <c r="G103" s="249"/>
      <c r="H103" s="249"/>
    </row>
    <row r="104" spans="1:8" x14ac:dyDescent="0.2">
      <c r="A104" s="249"/>
      <c r="B104" s="249"/>
      <c r="C104" s="249"/>
      <c r="D104" s="249"/>
      <c r="E104" s="249"/>
      <c r="F104" s="249"/>
      <c r="G104" s="249"/>
      <c r="H104" s="249"/>
    </row>
    <row r="105" spans="1:8" x14ac:dyDescent="0.2">
      <c r="A105" s="249"/>
      <c r="B105" s="249"/>
      <c r="C105" s="249"/>
      <c r="D105" s="249"/>
      <c r="E105" s="249"/>
      <c r="F105" s="249"/>
      <c r="G105" s="249"/>
      <c r="H105" s="249"/>
    </row>
    <row r="106" spans="1:8" x14ac:dyDescent="0.2">
      <c r="A106" s="249"/>
      <c r="B106" s="249"/>
      <c r="C106" s="249"/>
      <c r="D106" s="249"/>
      <c r="E106" s="249"/>
      <c r="F106" s="249"/>
      <c r="G106" s="249"/>
      <c r="H106" s="249"/>
    </row>
    <row r="107" spans="1:8" x14ac:dyDescent="0.2">
      <c r="A107" s="249"/>
      <c r="B107" s="249"/>
      <c r="C107" s="249"/>
      <c r="D107" s="249"/>
      <c r="E107" s="249"/>
      <c r="F107" s="249"/>
      <c r="G107" s="249"/>
      <c r="H107" s="249"/>
    </row>
    <row r="108" spans="1:8" x14ac:dyDescent="0.2">
      <c r="A108" s="249"/>
      <c r="B108" s="249"/>
      <c r="C108" s="249"/>
      <c r="D108" s="249"/>
      <c r="E108" s="249"/>
      <c r="F108" s="249"/>
      <c r="G108" s="249"/>
      <c r="H108" s="249"/>
    </row>
    <row r="109" spans="1:8" x14ac:dyDescent="0.2">
      <c r="A109" s="249"/>
      <c r="B109" s="249"/>
      <c r="C109" s="249"/>
      <c r="D109" s="249"/>
      <c r="E109" s="249"/>
      <c r="F109" s="249"/>
      <c r="G109" s="249"/>
      <c r="H109" s="249"/>
    </row>
    <row r="110" spans="1:8" x14ac:dyDescent="0.2">
      <c r="A110" s="249"/>
      <c r="B110" s="249"/>
      <c r="C110" s="249"/>
      <c r="D110" s="249"/>
      <c r="E110" s="249"/>
      <c r="F110" s="249"/>
      <c r="G110" s="249"/>
      <c r="H110" s="249"/>
    </row>
    <row r="111" spans="1:8" x14ac:dyDescent="0.2">
      <c r="A111" s="249"/>
      <c r="B111" s="249"/>
      <c r="C111" s="249"/>
      <c r="D111" s="249"/>
      <c r="E111" s="249"/>
      <c r="F111" s="249"/>
      <c r="G111" s="249"/>
      <c r="H111" s="249"/>
    </row>
    <row r="112" spans="1:8" x14ac:dyDescent="0.2">
      <c r="A112" s="249"/>
      <c r="B112" s="249"/>
      <c r="C112" s="249"/>
      <c r="D112" s="249"/>
      <c r="E112" s="249"/>
      <c r="F112" s="249"/>
      <c r="G112" s="249"/>
      <c r="H112" s="249"/>
    </row>
    <row r="113" spans="1:8" x14ac:dyDescent="0.2">
      <c r="A113" s="249"/>
      <c r="B113" s="249"/>
      <c r="C113" s="249"/>
      <c r="D113" s="249"/>
      <c r="E113" s="249"/>
      <c r="F113" s="249"/>
      <c r="G113" s="249"/>
      <c r="H113" s="249"/>
    </row>
    <row r="114" spans="1:8" x14ac:dyDescent="0.2">
      <c r="A114" s="249"/>
      <c r="B114" s="249"/>
      <c r="C114" s="249"/>
      <c r="D114" s="249"/>
      <c r="E114" s="249"/>
      <c r="F114" s="249"/>
      <c r="G114" s="249"/>
      <c r="H114" s="249"/>
    </row>
    <row r="115" spans="1:8" x14ac:dyDescent="0.2">
      <c r="A115" s="249"/>
      <c r="B115" s="249"/>
      <c r="C115" s="249"/>
      <c r="D115" s="249"/>
      <c r="E115" s="249"/>
      <c r="F115" s="249"/>
      <c r="G115" s="249"/>
      <c r="H115" s="249"/>
    </row>
    <row r="116" spans="1:8" x14ac:dyDescent="0.2">
      <c r="A116" s="249"/>
      <c r="B116" s="249"/>
      <c r="C116" s="249"/>
      <c r="D116" s="249"/>
      <c r="E116" s="249"/>
      <c r="F116" s="249"/>
      <c r="G116" s="249"/>
      <c r="H116" s="249"/>
    </row>
    <row r="117" spans="1:8" x14ac:dyDescent="0.2">
      <c r="A117" s="249"/>
      <c r="B117" s="249"/>
      <c r="C117" s="249"/>
      <c r="D117" s="249"/>
      <c r="E117" s="249"/>
      <c r="F117" s="249"/>
      <c r="G117" s="249"/>
      <c r="H117" s="249"/>
    </row>
    <row r="118" spans="1:8" x14ac:dyDescent="0.2">
      <c r="A118" s="249"/>
      <c r="B118" s="249"/>
      <c r="C118" s="249"/>
      <c r="D118" s="249"/>
      <c r="E118" s="249"/>
      <c r="F118" s="249"/>
      <c r="G118" s="249"/>
      <c r="H118" s="249"/>
    </row>
    <row r="119" spans="1:8" x14ac:dyDescent="0.2">
      <c r="A119" s="249"/>
      <c r="B119" s="249"/>
      <c r="C119" s="249"/>
      <c r="D119" s="249"/>
      <c r="E119" s="249"/>
      <c r="F119" s="249"/>
      <c r="G119" s="249"/>
      <c r="H119" s="249"/>
    </row>
    <row r="120" spans="1:8" x14ac:dyDescent="0.2">
      <c r="A120" s="249"/>
      <c r="B120" s="249"/>
      <c r="C120" s="249"/>
      <c r="D120" s="249"/>
      <c r="E120" s="249"/>
      <c r="F120" s="249"/>
      <c r="G120" s="249"/>
      <c r="H120" s="249"/>
    </row>
    <row r="121" spans="1:8" x14ac:dyDescent="0.2">
      <c r="A121" s="249"/>
      <c r="B121" s="249"/>
      <c r="C121" s="249"/>
      <c r="D121" s="249"/>
      <c r="E121" s="249"/>
      <c r="F121" s="249"/>
      <c r="G121" s="249"/>
      <c r="H121" s="249"/>
    </row>
    <row r="122" spans="1:8" x14ac:dyDescent="0.2">
      <c r="A122" s="249"/>
      <c r="B122" s="249"/>
      <c r="C122" s="249"/>
      <c r="D122" s="249"/>
      <c r="E122" s="249"/>
      <c r="F122" s="249"/>
      <c r="G122" s="249"/>
      <c r="H122" s="249"/>
    </row>
    <row r="123" spans="1:8" x14ac:dyDescent="0.2">
      <c r="A123" s="249"/>
      <c r="B123" s="249"/>
      <c r="C123" s="249"/>
      <c r="D123" s="249"/>
      <c r="E123" s="249"/>
      <c r="F123" s="249"/>
      <c r="G123" s="249"/>
      <c r="H123" s="249"/>
    </row>
    <row r="124" spans="1:8" x14ac:dyDescent="0.2">
      <c r="A124" s="249"/>
      <c r="B124" s="249"/>
      <c r="C124" s="249"/>
      <c r="D124" s="249"/>
      <c r="E124" s="249"/>
      <c r="F124" s="249"/>
      <c r="G124" s="249"/>
      <c r="H124" s="249"/>
    </row>
    <row r="125" spans="1:8" x14ac:dyDescent="0.2">
      <c r="A125" s="249"/>
      <c r="B125" s="249"/>
      <c r="C125" s="249"/>
      <c r="D125" s="249"/>
      <c r="E125" s="249"/>
      <c r="F125" s="249"/>
      <c r="G125" s="249"/>
      <c r="H125" s="249"/>
    </row>
    <row r="126" spans="1:8" x14ac:dyDescent="0.2">
      <c r="A126" s="249"/>
      <c r="B126" s="249"/>
      <c r="C126" s="249"/>
      <c r="D126" s="249"/>
      <c r="E126" s="249"/>
      <c r="F126" s="249"/>
      <c r="G126" s="249"/>
      <c r="H126" s="249"/>
    </row>
    <row r="127" spans="1:8" x14ac:dyDescent="0.2">
      <c r="A127" s="249"/>
      <c r="B127" s="249"/>
      <c r="C127" s="249"/>
      <c r="D127" s="249"/>
      <c r="E127" s="249"/>
      <c r="F127" s="249"/>
      <c r="G127" s="249"/>
      <c r="H127" s="249"/>
    </row>
    <row r="128" spans="1:8" x14ac:dyDescent="0.2">
      <c r="A128" s="249"/>
      <c r="B128" s="249"/>
      <c r="C128" s="249"/>
      <c r="D128" s="249"/>
      <c r="E128" s="249"/>
      <c r="F128" s="249"/>
      <c r="G128" s="249"/>
      <c r="H128" s="249"/>
    </row>
    <row r="129" spans="1:8" x14ac:dyDescent="0.2">
      <c r="A129" s="249"/>
      <c r="B129" s="249"/>
      <c r="C129" s="249"/>
      <c r="D129" s="249"/>
      <c r="E129" s="249"/>
      <c r="F129" s="249"/>
      <c r="G129" s="249"/>
      <c r="H129" s="249"/>
    </row>
    <row r="130" spans="1:8" x14ac:dyDescent="0.2">
      <c r="A130" s="249"/>
      <c r="B130" s="249"/>
      <c r="C130" s="249"/>
      <c r="D130" s="249"/>
      <c r="E130" s="249"/>
      <c r="F130" s="249"/>
      <c r="G130" s="249"/>
      <c r="H130" s="249"/>
    </row>
    <row r="131" spans="1:8" x14ac:dyDescent="0.2">
      <c r="A131" s="249"/>
      <c r="B131" s="249"/>
      <c r="C131" s="249"/>
      <c r="D131" s="249"/>
      <c r="E131" s="249"/>
      <c r="F131" s="249"/>
      <c r="G131" s="249"/>
      <c r="H131" s="249"/>
    </row>
    <row r="132" spans="1:8" x14ac:dyDescent="0.2">
      <c r="A132" s="249"/>
      <c r="B132" s="249"/>
      <c r="C132" s="249"/>
      <c r="D132" s="249"/>
      <c r="E132" s="249"/>
      <c r="F132" s="249"/>
      <c r="G132" s="249"/>
      <c r="H132" s="249"/>
    </row>
    <row r="133" spans="1:8" x14ac:dyDescent="0.2">
      <c r="A133" s="249"/>
      <c r="B133" s="249"/>
      <c r="C133" s="249"/>
      <c r="D133" s="249"/>
      <c r="E133" s="249"/>
      <c r="F133" s="249"/>
      <c r="G133" s="249"/>
      <c r="H133" s="249"/>
    </row>
    <row r="134" spans="1:8" x14ac:dyDescent="0.2">
      <c r="A134" s="249"/>
      <c r="B134" s="249"/>
      <c r="C134" s="249"/>
      <c r="D134" s="249"/>
      <c r="E134" s="249"/>
      <c r="F134" s="249"/>
      <c r="G134" s="249"/>
      <c r="H134" s="249"/>
    </row>
    <row r="135" spans="1:8" x14ac:dyDescent="0.2">
      <c r="A135" s="249"/>
      <c r="B135" s="249"/>
      <c r="C135" s="249"/>
      <c r="D135" s="249"/>
      <c r="E135" s="249"/>
      <c r="F135" s="249"/>
      <c r="G135" s="249"/>
      <c r="H135" s="249"/>
    </row>
    <row r="136" spans="1:8" x14ac:dyDescent="0.2">
      <c r="A136" s="249"/>
      <c r="B136" s="249"/>
      <c r="C136" s="249"/>
      <c r="D136" s="249"/>
      <c r="E136" s="249"/>
      <c r="F136" s="249"/>
      <c r="G136" s="249"/>
      <c r="H136" s="249"/>
    </row>
    <row r="137" spans="1:8" x14ac:dyDescent="0.2">
      <c r="A137" s="249"/>
      <c r="B137" s="249"/>
      <c r="C137" s="249"/>
      <c r="D137" s="249"/>
      <c r="E137" s="249"/>
      <c r="F137" s="249"/>
      <c r="G137" s="249"/>
      <c r="H137" s="249"/>
    </row>
    <row r="138" spans="1:8" x14ac:dyDescent="0.2">
      <c r="A138" s="249"/>
      <c r="B138" s="249"/>
      <c r="C138" s="249"/>
      <c r="D138" s="249"/>
      <c r="E138" s="249"/>
      <c r="F138" s="249"/>
      <c r="G138" s="249"/>
      <c r="H138" s="249"/>
    </row>
    <row r="139" spans="1:8" x14ac:dyDescent="0.2">
      <c r="A139" s="249"/>
      <c r="B139" s="249"/>
      <c r="C139" s="249"/>
      <c r="D139" s="249"/>
      <c r="E139" s="249"/>
      <c r="F139" s="249"/>
      <c r="G139" s="249"/>
      <c r="H139" s="249"/>
    </row>
    <row r="140" spans="1:8" x14ac:dyDescent="0.2">
      <c r="A140" s="249"/>
      <c r="B140" s="249"/>
      <c r="C140" s="249"/>
      <c r="D140" s="249"/>
      <c r="E140" s="249"/>
      <c r="F140" s="249"/>
      <c r="G140" s="249"/>
      <c r="H140" s="249"/>
    </row>
    <row r="141" spans="1:8" x14ac:dyDescent="0.2">
      <c r="A141" s="249"/>
      <c r="B141" s="249"/>
      <c r="C141" s="249"/>
      <c r="D141" s="249"/>
      <c r="E141" s="249"/>
      <c r="F141" s="249"/>
      <c r="G141" s="249"/>
      <c r="H141" s="249"/>
    </row>
    <row r="142" spans="1:8" x14ac:dyDescent="0.2">
      <c r="A142" s="249"/>
      <c r="B142" s="249"/>
      <c r="C142" s="249"/>
      <c r="D142" s="249"/>
      <c r="E142" s="249"/>
      <c r="F142" s="249"/>
      <c r="G142" s="249"/>
      <c r="H142" s="249"/>
    </row>
    <row r="143" spans="1:8" x14ac:dyDescent="0.2">
      <c r="A143" s="249"/>
      <c r="B143" s="249"/>
      <c r="C143" s="249"/>
      <c r="D143" s="249"/>
      <c r="E143" s="249"/>
      <c r="F143" s="249"/>
      <c r="G143" s="249"/>
      <c r="H143" s="249"/>
    </row>
    <row r="144" spans="1:8" x14ac:dyDescent="0.2">
      <c r="A144" s="249"/>
      <c r="B144" s="249"/>
      <c r="C144" s="249"/>
      <c r="D144" s="249"/>
      <c r="E144" s="249"/>
      <c r="F144" s="249"/>
      <c r="G144" s="249"/>
      <c r="H144" s="249"/>
    </row>
    <row r="145" spans="1:8" x14ac:dyDescent="0.2">
      <c r="A145" s="249"/>
      <c r="B145" s="249"/>
      <c r="C145" s="249"/>
      <c r="D145" s="249"/>
      <c r="E145" s="249"/>
      <c r="F145" s="249"/>
      <c r="G145" s="249"/>
      <c r="H145" s="249"/>
    </row>
    <row r="146" spans="1:8" x14ac:dyDescent="0.2">
      <c r="A146" s="249"/>
      <c r="B146" s="249"/>
      <c r="C146" s="249"/>
      <c r="D146" s="249"/>
      <c r="E146" s="249"/>
      <c r="F146" s="249"/>
      <c r="G146" s="249"/>
      <c r="H146" s="249"/>
    </row>
    <row r="147" spans="1:8" x14ac:dyDescent="0.2">
      <c r="A147" s="249"/>
      <c r="B147" s="249"/>
      <c r="C147" s="249"/>
      <c r="D147" s="249"/>
      <c r="E147" s="249"/>
      <c r="F147" s="249"/>
      <c r="G147" s="249"/>
      <c r="H147" s="249"/>
    </row>
    <row r="148" spans="1:8" x14ac:dyDescent="0.2">
      <c r="A148" s="249"/>
      <c r="B148" s="249"/>
      <c r="C148" s="249"/>
      <c r="D148" s="249"/>
      <c r="E148" s="249"/>
      <c r="F148" s="249"/>
      <c r="G148" s="249"/>
      <c r="H148" s="249"/>
    </row>
    <row r="149" spans="1:8" x14ac:dyDescent="0.2">
      <c r="A149" s="249"/>
      <c r="B149" s="249"/>
      <c r="C149" s="249"/>
      <c r="D149" s="249"/>
      <c r="E149" s="249"/>
      <c r="F149" s="249"/>
      <c r="G149" s="249"/>
      <c r="H149" s="249"/>
    </row>
    <row r="150" spans="1:8" x14ac:dyDescent="0.2">
      <c r="A150" s="249"/>
      <c r="B150" s="249"/>
      <c r="C150" s="249"/>
      <c r="D150" s="249"/>
      <c r="E150" s="249"/>
      <c r="F150" s="249"/>
      <c r="G150" s="249"/>
      <c r="H150" s="249"/>
    </row>
    <row r="151" spans="1:8" x14ac:dyDescent="0.2">
      <c r="A151" s="249"/>
      <c r="B151" s="249"/>
      <c r="C151" s="249"/>
      <c r="D151" s="249"/>
      <c r="E151" s="249"/>
      <c r="F151" s="249"/>
      <c r="G151" s="249"/>
      <c r="H151" s="249"/>
    </row>
    <row r="152" spans="1:8" x14ac:dyDescent="0.2">
      <c r="A152" s="249"/>
      <c r="B152" s="249"/>
      <c r="C152" s="249"/>
      <c r="D152" s="249"/>
      <c r="E152" s="249"/>
      <c r="F152" s="249"/>
      <c r="G152" s="249"/>
      <c r="H152" s="249"/>
    </row>
    <row r="153" spans="1:8" x14ac:dyDescent="0.2">
      <c r="A153" s="249"/>
      <c r="B153" s="249"/>
      <c r="C153" s="249"/>
      <c r="D153" s="249"/>
      <c r="E153" s="249"/>
      <c r="F153" s="249"/>
      <c r="G153" s="249"/>
      <c r="H153" s="249"/>
    </row>
    <row r="154" spans="1:8" x14ac:dyDescent="0.2">
      <c r="A154" s="249"/>
      <c r="B154" s="249"/>
      <c r="C154" s="249"/>
      <c r="D154" s="249"/>
      <c r="E154" s="249"/>
      <c r="F154" s="249"/>
      <c r="G154" s="249"/>
      <c r="H154" s="249"/>
    </row>
    <row r="155" spans="1:8" x14ac:dyDescent="0.2">
      <c r="A155" s="249"/>
      <c r="B155" s="249"/>
      <c r="C155" s="249"/>
      <c r="D155" s="249"/>
      <c r="E155" s="249"/>
      <c r="F155" s="249"/>
      <c r="G155" s="249"/>
      <c r="H155" s="249"/>
    </row>
    <row r="156" spans="1:8" x14ac:dyDescent="0.2">
      <c r="A156" s="249"/>
      <c r="B156" s="249"/>
      <c r="C156" s="249"/>
      <c r="D156" s="249"/>
      <c r="E156" s="249"/>
      <c r="F156" s="249"/>
      <c r="G156" s="249"/>
      <c r="H156" s="249"/>
    </row>
    <row r="157" spans="1:8" x14ac:dyDescent="0.2">
      <c r="A157" s="249"/>
      <c r="B157" s="249"/>
      <c r="C157" s="249"/>
      <c r="D157" s="249"/>
      <c r="E157" s="249"/>
      <c r="F157" s="249"/>
      <c r="G157" s="249"/>
      <c r="H157" s="249"/>
    </row>
    <row r="158" spans="1:8" x14ac:dyDescent="0.2">
      <c r="A158" s="249"/>
      <c r="B158" s="249"/>
      <c r="C158" s="249"/>
      <c r="D158" s="249"/>
      <c r="E158" s="249"/>
      <c r="F158" s="249"/>
      <c r="G158" s="249"/>
      <c r="H158" s="249"/>
    </row>
    <row r="159" spans="1:8" x14ac:dyDescent="0.2">
      <c r="A159" s="249"/>
      <c r="B159" s="249"/>
      <c r="C159" s="249"/>
      <c r="D159" s="249"/>
      <c r="E159" s="249"/>
      <c r="F159" s="249"/>
      <c r="G159" s="249"/>
      <c r="H159" s="249"/>
    </row>
    <row r="160" spans="1:8" x14ac:dyDescent="0.2">
      <c r="A160" s="249"/>
      <c r="B160" s="249"/>
      <c r="C160" s="249"/>
      <c r="D160" s="249"/>
      <c r="E160" s="249"/>
      <c r="F160" s="249"/>
      <c r="G160" s="249"/>
      <c r="H160" s="249"/>
    </row>
    <row r="161" spans="1:8" x14ac:dyDescent="0.2">
      <c r="A161" s="249"/>
      <c r="B161" s="249"/>
      <c r="C161" s="249"/>
      <c r="D161" s="249"/>
      <c r="E161" s="249"/>
      <c r="F161" s="249"/>
      <c r="G161" s="249"/>
      <c r="H161" s="249"/>
    </row>
    <row r="162" spans="1:8" x14ac:dyDescent="0.2">
      <c r="A162" s="249"/>
      <c r="B162" s="249"/>
      <c r="C162" s="249"/>
      <c r="D162" s="249"/>
      <c r="E162" s="249"/>
      <c r="F162" s="249"/>
      <c r="G162" s="249"/>
      <c r="H162" s="249"/>
    </row>
    <row r="163" spans="1:8" x14ac:dyDescent="0.2">
      <c r="A163" s="249"/>
      <c r="B163" s="249"/>
      <c r="C163" s="249"/>
      <c r="D163" s="249"/>
      <c r="E163" s="249"/>
      <c r="F163" s="249"/>
      <c r="G163" s="249"/>
      <c r="H163" s="249"/>
    </row>
    <row r="164" spans="1:8" x14ac:dyDescent="0.2">
      <c r="A164" s="249"/>
      <c r="B164" s="249"/>
      <c r="C164" s="249"/>
      <c r="D164" s="249"/>
      <c r="E164" s="249"/>
      <c r="F164" s="249"/>
      <c r="G164" s="249"/>
      <c r="H164" s="249"/>
    </row>
    <row r="165" spans="1:8" x14ac:dyDescent="0.2">
      <c r="A165" s="249"/>
      <c r="B165" s="249"/>
      <c r="C165" s="249"/>
      <c r="D165" s="249"/>
      <c r="E165" s="249"/>
      <c r="F165" s="249"/>
      <c r="G165" s="249"/>
      <c r="H165" s="249"/>
    </row>
    <row r="166" spans="1:8" x14ac:dyDescent="0.2">
      <c r="A166" s="249"/>
      <c r="B166" s="249"/>
      <c r="C166" s="249"/>
      <c r="D166" s="249"/>
      <c r="E166" s="249"/>
      <c r="F166" s="249"/>
      <c r="G166" s="249"/>
      <c r="H166" s="249"/>
    </row>
    <row r="167" spans="1:8" x14ac:dyDescent="0.2">
      <c r="A167" s="249"/>
      <c r="B167" s="249"/>
      <c r="C167" s="249"/>
      <c r="D167" s="249"/>
      <c r="E167" s="249"/>
      <c r="F167" s="249"/>
      <c r="G167" s="249"/>
      <c r="H167" s="249"/>
    </row>
    <row r="168" spans="1:8" x14ac:dyDescent="0.2">
      <c r="A168" s="249"/>
      <c r="B168" s="249"/>
      <c r="C168" s="249"/>
      <c r="D168" s="249"/>
      <c r="E168" s="249"/>
      <c r="F168" s="249"/>
      <c r="G168" s="249"/>
      <c r="H168" s="249"/>
    </row>
    <row r="169" spans="1:8" x14ac:dyDescent="0.2">
      <c r="A169" s="249"/>
      <c r="B169" s="249"/>
      <c r="C169" s="249"/>
      <c r="D169" s="249"/>
      <c r="E169" s="249"/>
      <c r="F169" s="249"/>
      <c r="G169" s="249"/>
      <c r="H169" s="249"/>
    </row>
    <row r="170" spans="1:8" x14ac:dyDescent="0.2">
      <c r="A170" s="249"/>
      <c r="B170" s="249"/>
      <c r="C170" s="249"/>
      <c r="D170" s="249"/>
      <c r="E170" s="249"/>
      <c r="F170" s="249"/>
      <c r="G170" s="249"/>
      <c r="H170" s="249"/>
    </row>
    <row r="171" spans="1:8" x14ac:dyDescent="0.2">
      <c r="A171" s="249"/>
      <c r="B171" s="249"/>
      <c r="C171" s="249"/>
      <c r="D171" s="249"/>
      <c r="E171" s="249"/>
      <c r="F171" s="249"/>
      <c r="G171" s="249"/>
      <c r="H171" s="249"/>
    </row>
    <row r="172" spans="1:8" x14ac:dyDescent="0.2">
      <c r="A172" s="249"/>
      <c r="B172" s="249"/>
      <c r="C172" s="249"/>
      <c r="D172" s="249"/>
      <c r="E172" s="249"/>
      <c r="F172" s="249"/>
      <c r="G172" s="249"/>
      <c r="H172" s="249"/>
    </row>
    <row r="173" spans="1:8" x14ac:dyDescent="0.2">
      <c r="A173" s="249"/>
      <c r="B173" s="249"/>
      <c r="C173" s="249"/>
      <c r="D173" s="249"/>
      <c r="E173" s="249"/>
      <c r="F173" s="249"/>
      <c r="G173" s="249"/>
      <c r="H173" s="249"/>
    </row>
    <row r="174" spans="1:8" x14ac:dyDescent="0.2">
      <c r="A174" s="249"/>
      <c r="B174" s="249"/>
      <c r="C174" s="249"/>
      <c r="D174" s="249"/>
      <c r="E174" s="249"/>
      <c r="F174" s="249"/>
      <c r="G174" s="249"/>
      <c r="H174" s="249"/>
    </row>
    <row r="175" spans="1:8" x14ac:dyDescent="0.2">
      <c r="A175" s="249"/>
      <c r="B175" s="249"/>
      <c r="C175" s="249"/>
      <c r="D175" s="249"/>
      <c r="E175" s="249"/>
      <c r="F175" s="249"/>
      <c r="G175" s="249"/>
      <c r="H175" s="249"/>
    </row>
    <row r="176" spans="1:8" x14ac:dyDescent="0.2">
      <c r="A176" s="249"/>
      <c r="B176" s="249"/>
      <c r="C176" s="249"/>
      <c r="D176" s="249"/>
      <c r="E176" s="249"/>
      <c r="F176" s="249"/>
      <c r="G176" s="249"/>
      <c r="H176" s="249"/>
    </row>
    <row r="177" spans="1:8" x14ac:dyDescent="0.2">
      <c r="A177" s="249"/>
      <c r="B177" s="249"/>
      <c r="C177" s="249"/>
      <c r="D177" s="249"/>
      <c r="E177" s="249"/>
      <c r="F177" s="249"/>
      <c r="G177" s="249"/>
      <c r="H177" s="249"/>
    </row>
    <row r="178" spans="1:8" x14ac:dyDescent="0.2">
      <c r="A178" s="249"/>
      <c r="B178" s="249"/>
      <c r="C178" s="249"/>
      <c r="D178" s="249"/>
      <c r="E178" s="249"/>
      <c r="F178" s="249"/>
      <c r="G178" s="249"/>
      <c r="H178" s="249"/>
    </row>
    <row r="179" spans="1:8" x14ac:dyDescent="0.2">
      <c r="A179" s="249"/>
      <c r="B179" s="249"/>
      <c r="C179" s="249"/>
      <c r="D179" s="249"/>
      <c r="E179" s="249"/>
      <c r="F179" s="249"/>
      <c r="G179" s="249"/>
      <c r="H179" s="249"/>
    </row>
    <row r="180" spans="1:8" x14ac:dyDescent="0.2">
      <c r="A180" s="249"/>
      <c r="B180" s="249"/>
      <c r="C180" s="249"/>
      <c r="D180" s="249"/>
      <c r="E180" s="249"/>
      <c r="F180" s="249"/>
      <c r="G180" s="249"/>
      <c r="H180" s="249"/>
    </row>
    <row r="181" spans="1:8" x14ac:dyDescent="0.2">
      <c r="A181" s="249"/>
      <c r="B181" s="249"/>
      <c r="C181" s="249"/>
      <c r="D181" s="249"/>
      <c r="E181" s="249"/>
      <c r="F181" s="249"/>
      <c r="G181" s="249"/>
      <c r="H181" s="249"/>
    </row>
    <row r="182" spans="1:8" x14ac:dyDescent="0.2">
      <c r="A182" s="249"/>
      <c r="B182" s="249"/>
      <c r="C182" s="249"/>
      <c r="D182" s="249"/>
      <c r="E182" s="249"/>
      <c r="F182" s="249"/>
      <c r="G182" s="249"/>
      <c r="H182" s="249"/>
    </row>
    <row r="183" spans="1:8" x14ac:dyDescent="0.2">
      <c r="A183" s="249"/>
      <c r="B183" s="249"/>
      <c r="C183" s="249"/>
      <c r="D183" s="249"/>
      <c r="E183" s="249"/>
      <c r="F183" s="249"/>
      <c r="G183" s="249"/>
      <c r="H183" s="249"/>
    </row>
    <row r="184" spans="1:8" x14ac:dyDescent="0.2">
      <c r="A184" s="249"/>
      <c r="B184" s="249"/>
      <c r="C184" s="249"/>
      <c r="D184" s="249"/>
      <c r="E184" s="249"/>
      <c r="F184" s="249"/>
      <c r="G184" s="249"/>
      <c r="H184" s="249"/>
    </row>
    <row r="185" spans="1:8" x14ac:dyDescent="0.2">
      <c r="A185" s="249"/>
      <c r="B185" s="249"/>
      <c r="C185" s="249"/>
      <c r="D185" s="249"/>
      <c r="E185" s="249"/>
      <c r="F185" s="249"/>
      <c r="G185" s="249"/>
      <c r="H185" s="249"/>
    </row>
    <row r="186" spans="1:8" x14ac:dyDescent="0.2">
      <c r="A186" s="249"/>
      <c r="B186" s="249"/>
      <c r="C186" s="249"/>
      <c r="D186" s="249"/>
      <c r="E186" s="249"/>
      <c r="F186" s="249"/>
      <c r="G186" s="249"/>
      <c r="H186" s="249"/>
    </row>
    <row r="187" spans="1:8" x14ac:dyDescent="0.2">
      <c r="A187" s="249"/>
      <c r="B187" s="249"/>
      <c r="C187" s="249"/>
      <c r="D187" s="249"/>
      <c r="E187" s="249"/>
      <c r="F187" s="249"/>
      <c r="G187" s="249"/>
      <c r="H187" s="249"/>
    </row>
    <row r="188" spans="1:8" x14ac:dyDescent="0.2">
      <c r="A188" s="249"/>
      <c r="B188" s="249"/>
      <c r="C188" s="249"/>
      <c r="D188" s="249"/>
      <c r="E188" s="249"/>
      <c r="F188" s="249"/>
      <c r="G188" s="249"/>
      <c r="H188" s="249"/>
    </row>
    <row r="189" spans="1:8" x14ac:dyDescent="0.2">
      <c r="A189" s="249"/>
      <c r="B189" s="249"/>
      <c r="C189" s="249"/>
      <c r="D189" s="249"/>
      <c r="E189" s="249"/>
      <c r="F189" s="249"/>
      <c r="G189" s="249"/>
      <c r="H189" s="249"/>
    </row>
    <row r="190" spans="1:8" x14ac:dyDescent="0.2">
      <c r="A190" s="249"/>
      <c r="B190" s="249"/>
      <c r="C190" s="249"/>
      <c r="D190" s="249"/>
      <c r="E190" s="249"/>
      <c r="F190" s="249"/>
      <c r="G190" s="249"/>
      <c r="H190" s="249"/>
    </row>
    <row r="191" spans="1:8" x14ac:dyDescent="0.2">
      <c r="A191" s="249"/>
      <c r="B191" s="249"/>
      <c r="C191" s="249"/>
      <c r="D191" s="249"/>
      <c r="E191" s="249"/>
      <c r="F191" s="249"/>
      <c r="G191" s="249"/>
      <c r="H191" s="249"/>
    </row>
    <row r="192" spans="1:8" x14ac:dyDescent="0.2">
      <c r="A192" s="249"/>
      <c r="B192" s="249"/>
      <c r="C192" s="249"/>
      <c r="D192" s="249"/>
      <c r="E192" s="249"/>
      <c r="F192" s="249"/>
      <c r="G192" s="249"/>
      <c r="H192" s="249"/>
    </row>
    <row r="193" spans="1:8" x14ac:dyDescent="0.2">
      <c r="A193" s="249"/>
      <c r="B193" s="249"/>
      <c r="C193" s="249"/>
      <c r="D193" s="249"/>
      <c r="E193" s="249"/>
      <c r="F193" s="249"/>
      <c r="G193" s="249"/>
      <c r="H193" s="249"/>
    </row>
    <row r="194" spans="1:8" x14ac:dyDescent="0.2">
      <c r="A194" s="249"/>
      <c r="B194" s="249"/>
      <c r="C194" s="249"/>
      <c r="D194" s="249"/>
      <c r="E194" s="249"/>
      <c r="F194" s="249"/>
      <c r="G194" s="249"/>
      <c r="H194" s="249"/>
    </row>
    <row r="195" spans="1:8" x14ac:dyDescent="0.2">
      <c r="A195" s="249"/>
      <c r="B195" s="249"/>
      <c r="C195" s="249"/>
      <c r="D195" s="249"/>
      <c r="E195" s="249"/>
      <c r="F195" s="249"/>
      <c r="G195" s="249"/>
      <c r="H195" s="249"/>
    </row>
    <row r="196" spans="1:8" x14ac:dyDescent="0.2">
      <c r="A196" s="249"/>
      <c r="B196" s="249"/>
      <c r="C196" s="249"/>
      <c r="D196" s="249"/>
      <c r="E196" s="249"/>
      <c r="F196" s="249"/>
      <c r="G196" s="249"/>
      <c r="H196" s="249"/>
    </row>
    <row r="197" spans="1:8" x14ac:dyDescent="0.2">
      <c r="A197" s="249"/>
      <c r="B197" s="249"/>
      <c r="C197" s="249"/>
      <c r="D197" s="249"/>
      <c r="E197" s="249"/>
      <c r="F197" s="249"/>
      <c r="G197" s="249"/>
      <c r="H197" s="249"/>
    </row>
    <row r="198" spans="1:8" x14ac:dyDescent="0.2">
      <c r="A198" s="249"/>
      <c r="B198" s="249"/>
      <c r="C198" s="249"/>
      <c r="D198" s="249"/>
      <c r="E198" s="249"/>
      <c r="F198" s="249"/>
      <c r="G198" s="249"/>
      <c r="H198" s="249"/>
    </row>
    <row r="199" spans="1:8" x14ac:dyDescent="0.2">
      <c r="A199" s="249"/>
      <c r="B199" s="249"/>
      <c r="C199" s="249"/>
      <c r="D199" s="249"/>
      <c r="E199" s="249"/>
      <c r="F199" s="249"/>
      <c r="G199" s="249"/>
      <c r="H199" s="249"/>
    </row>
    <row r="200" spans="1:8" x14ac:dyDescent="0.2">
      <c r="A200" s="249"/>
      <c r="B200" s="249"/>
      <c r="C200" s="249"/>
      <c r="D200" s="249"/>
      <c r="E200" s="249"/>
      <c r="F200" s="249"/>
      <c r="G200" s="249"/>
      <c r="H200" s="249"/>
    </row>
    <row r="201" spans="1:8" x14ac:dyDescent="0.2">
      <c r="A201" s="249"/>
      <c r="B201" s="249"/>
      <c r="C201" s="249"/>
      <c r="D201" s="249"/>
      <c r="E201" s="249"/>
      <c r="F201" s="249"/>
      <c r="G201" s="249"/>
      <c r="H201" s="249"/>
    </row>
    <row r="202" spans="1:8" x14ac:dyDescent="0.2">
      <c r="A202" s="249"/>
      <c r="B202" s="249"/>
      <c r="C202" s="249"/>
      <c r="D202" s="249"/>
      <c r="E202" s="249"/>
      <c r="F202" s="249"/>
      <c r="G202" s="249"/>
      <c r="H202" s="249"/>
    </row>
    <row r="203" spans="1:8" x14ac:dyDescent="0.2">
      <c r="A203" s="249"/>
      <c r="B203" s="249"/>
      <c r="C203" s="249"/>
      <c r="D203" s="249"/>
      <c r="E203" s="249"/>
      <c r="F203" s="249"/>
      <c r="G203" s="249"/>
      <c r="H203" s="249"/>
    </row>
    <row r="204" spans="1:8" x14ac:dyDescent="0.2">
      <c r="A204" s="249"/>
      <c r="B204" s="249"/>
      <c r="C204" s="249"/>
      <c r="D204" s="249"/>
      <c r="E204" s="249"/>
      <c r="F204" s="249"/>
      <c r="G204" s="249"/>
      <c r="H204" s="249"/>
    </row>
    <row r="205" spans="1:8" x14ac:dyDescent="0.2">
      <c r="A205" s="249"/>
      <c r="B205" s="249"/>
      <c r="C205" s="249"/>
      <c r="D205" s="249"/>
      <c r="E205" s="249"/>
      <c r="F205" s="249"/>
      <c r="G205" s="249"/>
      <c r="H205" s="249"/>
    </row>
    <row r="206" spans="1:8" x14ac:dyDescent="0.2">
      <c r="A206" s="249"/>
      <c r="B206" s="249"/>
      <c r="C206" s="249"/>
      <c r="D206" s="249"/>
      <c r="E206" s="249"/>
      <c r="F206" s="249"/>
      <c r="G206" s="249"/>
      <c r="H206" s="249"/>
    </row>
    <row r="207" spans="1:8" x14ac:dyDescent="0.2">
      <c r="A207" s="249"/>
      <c r="B207" s="249"/>
      <c r="C207" s="249"/>
      <c r="D207" s="249"/>
      <c r="E207" s="249"/>
      <c r="F207" s="249"/>
      <c r="G207" s="249"/>
      <c r="H207" s="249"/>
    </row>
    <row r="208" spans="1:8" x14ac:dyDescent="0.2">
      <c r="A208" s="249"/>
      <c r="B208" s="249"/>
      <c r="C208" s="249"/>
      <c r="D208" s="249"/>
      <c r="E208" s="249"/>
      <c r="F208" s="249"/>
      <c r="G208" s="249"/>
      <c r="H208" s="249"/>
    </row>
    <row r="209" spans="1:8" x14ac:dyDescent="0.2">
      <c r="A209" s="249"/>
      <c r="B209" s="249"/>
      <c r="C209" s="249"/>
      <c r="D209" s="249"/>
      <c r="E209" s="249"/>
      <c r="F209" s="249"/>
      <c r="G209" s="249"/>
      <c r="H209" s="249"/>
    </row>
    <row r="210" spans="1:8" x14ac:dyDescent="0.2">
      <c r="A210" s="249"/>
      <c r="B210" s="249"/>
      <c r="C210" s="249"/>
      <c r="D210" s="249"/>
      <c r="E210" s="249"/>
      <c r="F210" s="249"/>
      <c r="G210" s="249"/>
      <c r="H210" s="249"/>
    </row>
    <row r="211" spans="1:8" x14ac:dyDescent="0.2">
      <c r="A211" s="249"/>
      <c r="B211" s="249"/>
      <c r="C211" s="249"/>
      <c r="D211" s="249"/>
      <c r="E211" s="249"/>
      <c r="F211" s="249"/>
      <c r="G211" s="249"/>
      <c r="H211" s="249"/>
    </row>
    <row r="212" spans="1:8" x14ac:dyDescent="0.2">
      <c r="A212" s="249"/>
      <c r="B212" s="249"/>
      <c r="C212" s="249"/>
      <c r="D212" s="249"/>
      <c r="E212" s="249"/>
      <c r="F212" s="249"/>
      <c r="G212" s="249"/>
      <c r="H212" s="249"/>
    </row>
    <row r="213" spans="1:8" x14ac:dyDescent="0.2">
      <c r="A213" s="249"/>
      <c r="B213" s="249"/>
      <c r="C213" s="249"/>
      <c r="D213" s="249"/>
      <c r="E213" s="249"/>
      <c r="F213" s="249"/>
      <c r="G213" s="249"/>
      <c r="H213" s="249"/>
    </row>
    <row r="214" spans="1:8" x14ac:dyDescent="0.2">
      <c r="A214" s="249"/>
      <c r="B214" s="249"/>
      <c r="C214" s="249"/>
      <c r="D214" s="249"/>
      <c r="E214" s="249"/>
      <c r="F214" s="249"/>
      <c r="G214" s="249"/>
      <c r="H214" s="249"/>
    </row>
    <row r="215" spans="1:8" x14ac:dyDescent="0.2">
      <c r="A215" s="249"/>
      <c r="B215" s="249"/>
      <c r="C215" s="249"/>
      <c r="D215" s="249"/>
      <c r="E215" s="249"/>
      <c r="F215" s="249"/>
      <c r="G215" s="249"/>
      <c r="H215" s="249"/>
    </row>
    <row r="216" spans="1:8" x14ac:dyDescent="0.2">
      <c r="A216" s="249"/>
      <c r="B216" s="249"/>
      <c r="C216" s="249"/>
      <c r="D216" s="249"/>
      <c r="E216" s="249"/>
      <c r="F216" s="249"/>
      <c r="G216" s="249"/>
      <c r="H216" s="249"/>
    </row>
    <row r="217" spans="1:8" x14ac:dyDescent="0.2">
      <c r="A217" s="249"/>
      <c r="B217" s="249"/>
      <c r="C217" s="249"/>
      <c r="D217" s="249"/>
      <c r="E217" s="249"/>
      <c r="F217" s="249"/>
      <c r="G217" s="249"/>
      <c r="H217" s="249"/>
    </row>
    <row r="218" spans="1:8" x14ac:dyDescent="0.2">
      <c r="A218" s="249"/>
      <c r="B218" s="249"/>
      <c r="C218" s="249"/>
      <c r="D218" s="249"/>
      <c r="E218" s="249"/>
      <c r="F218" s="249"/>
      <c r="G218" s="249"/>
      <c r="H218" s="249"/>
    </row>
    <row r="219" spans="1:8" x14ac:dyDescent="0.2">
      <c r="A219" s="249"/>
      <c r="B219" s="249"/>
      <c r="C219" s="249"/>
      <c r="D219" s="249"/>
      <c r="E219" s="249"/>
      <c r="F219" s="249"/>
      <c r="G219" s="249"/>
      <c r="H219" s="249"/>
    </row>
    <row r="220" spans="1:8" x14ac:dyDescent="0.2">
      <c r="A220" s="249"/>
      <c r="B220" s="249"/>
      <c r="C220" s="249"/>
      <c r="D220" s="249"/>
      <c r="E220" s="249"/>
      <c r="F220" s="249"/>
      <c r="G220" s="249"/>
      <c r="H220" s="249"/>
    </row>
    <row r="221" spans="1:8" x14ac:dyDescent="0.2">
      <c r="A221" s="249"/>
      <c r="B221" s="249"/>
      <c r="C221" s="249"/>
      <c r="D221" s="249"/>
      <c r="E221" s="249"/>
      <c r="F221" s="249"/>
      <c r="G221" s="249"/>
      <c r="H221" s="249"/>
    </row>
    <row r="222" spans="1:8" x14ac:dyDescent="0.2">
      <c r="A222" s="249"/>
      <c r="B222" s="249"/>
      <c r="C222" s="249"/>
      <c r="D222" s="249"/>
      <c r="E222" s="249"/>
      <c r="F222" s="249"/>
      <c r="G222" s="249"/>
      <c r="H222" s="249"/>
    </row>
    <row r="223" spans="1:8" x14ac:dyDescent="0.2">
      <c r="A223" s="249"/>
      <c r="B223" s="249"/>
      <c r="C223" s="249"/>
      <c r="D223" s="249"/>
      <c r="E223" s="249"/>
      <c r="F223" s="249"/>
      <c r="G223" s="249"/>
      <c r="H223" s="249"/>
    </row>
    <row r="224" spans="1:8" x14ac:dyDescent="0.2">
      <c r="A224" s="249"/>
      <c r="B224" s="249"/>
      <c r="C224" s="249"/>
      <c r="D224" s="249"/>
      <c r="E224" s="249"/>
      <c r="F224" s="249"/>
      <c r="G224" s="249"/>
      <c r="H224" s="249"/>
    </row>
    <row r="225" spans="1:8" x14ac:dyDescent="0.2">
      <c r="A225" s="249"/>
      <c r="B225" s="249"/>
      <c r="C225" s="249"/>
      <c r="D225" s="249"/>
      <c r="E225" s="249"/>
      <c r="F225" s="249"/>
      <c r="G225" s="249"/>
      <c r="H225" s="249"/>
    </row>
    <row r="226" spans="1:8" x14ac:dyDescent="0.2">
      <c r="A226" s="249"/>
      <c r="B226" s="249"/>
      <c r="C226" s="249"/>
      <c r="D226" s="249"/>
      <c r="E226" s="249"/>
      <c r="F226" s="249"/>
      <c r="G226" s="249"/>
      <c r="H226" s="249"/>
    </row>
    <row r="227" spans="1:8" x14ac:dyDescent="0.2">
      <c r="A227" s="249"/>
      <c r="B227" s="249"/>
      <c r="C227" s="249"/>
      <c r="D227" s="249"/>
      <c r="E227" s="249"/>
      <c r="F227" s="249"/>
      <c r="G227" s="249"/>
      <c r="H227" s="249"/>
    </row>
    <row r="228" spans="1:8" x14ac:dyDescent="0.2">
      <c r="A228" s="249"/>
      <c r="B228" s="249"/>
      <c r="C228" s="249"/>
      <c r="D228" s="249"/>
      <c r="E228" s="249"/>
      <c r="F228" s="249"/>
      <c r="G228" s="249"/>
      <c r="H228" s="249"/>
    </row>
    <row r="229" spans="1:8" x14ac:dyDescent="0.2">
      <c r="A229" s="249"/>
      <c r="B229" s="249"/>
      <c r="C229" s="249"/>
      <c r="D229" s="249"/>
      <c r="E229" s="249"/>
      <c r="F229" s="249"/>
      <c r="G229" s="249"/>
      <c r="H229" s="249"/>
    </row>
    <row r="230" spans="1:8" x14ac:dyDescent="0.2">
      <c r="A230" s="249"/>
      <c r="B230" s="249"/>
      <c r="C230" s="249"/>
      <c r="D230" s="249"/>
      <c r="E230" s="249"/>
      <c r="F230" s="249"/>
      <c r="G230" s="249"/>
      <c r="H230" s="249"/>
    </row>
    <row r="231" spans="1:8" x14ac:dyDescent="0.2">
      <c r="A231" s="249"/>
      <c r="B231" s="249"/>
      <c r="C231" s="249"/>
      <c r="D231" s="249"/>
      <c r="E231" s="249"/>
      <c r="F231" s="249"/>
      <c r="G231" s="249"/>
      <c r="H231" s="249"/>
    </row>
    <row r="232" spans="1:8" x14ac:dyDescent="0.2">
      <c r="A232" s="249"/>
      <c r="B232" s="249"/>
      <c r="C232" s="249"/>
      <c r="D232" s="249"/>
      <c r="E232" s="249"/>
      <c r="F232" s="249"/>
      <c r="G232" s="249"/>
      <c r="H232" s="249"/>
    </row>
    <row r="233" spans="1:8" x14ac:dyDescent="0.2">
      <c r="A233" s="249"/>
      <c r="B233" s="249"/>
      <c r="C233" s="249"/>
      <c r="D233" s="249"/>
      <c r="E233" s="249"/>
      <c r="F233" s="249"/>
      <c r="G233" s="249"/>
      <c r="H233" s="249"/>
    </row>
    <row r="234" spans="1:8" x14ac:dyDescent="0.2">
      <c r="A234" s="249"/>
      <c r="B234" s="249"/>
      <c r="C234" s="249"/>
      <c r="D234" s="249"/>
      <c r="E234" s="249"/>
      <c r="F234" s="249"/>
      <c r="G234" s="249"/>
      <c r="H234" s="249"/>
    </row>
    <row r="235" spans="1:8" x14ac:dyDescent="0.2">
      <c r="A235" s="249"/>
      <c r="B235" s="249"/>
      <c r="C235" s="249"/>
      <c r="D235" s="249"/>
      <c r="E235" s="249"/>
      <c r="F235" s="249"/>
      <c r="G235" s="249"/>
      <c r="H235" s="249"/>
    </row>
    <row r="236" spans="1:8" x14ac:dyDescent="0.2">
      <c r="A236" s="249"/>
      <c r="B236" s="249"/>
      <c r="C236" s="249"/>
      <c r="D236" s="249"/>
      <c r="E236" s="249"/>
      <c r="F236" s="249"/>
      <c r="G236" s="249"/>
      <c r="H236" s="249"/>
    </row>
    <row r="237" spans="1:8" x14ac:dyDescent="0.2">
      <c r="A237" s="249"/>
      <c r="B237" s="249"/>
      <c r="C237" s="249"/>
      <c r="D237" s="249"/>
      <c r="E237" s="249"/>
      <c r="F237" s="249"/>
      <c r="G237" s="249"/>
      <c r="H237" s="249"/>
    </row>
    <row r="238" spans="1:8" x14ac:dyDescent="0.2">
      <c r="A238" s="249"/>
      <c r="B238" s="249"/>
      <c r="C238" s="249"/>
      <c r="D238" s="249"/>
      <c r="E238" s="249"/>
      <c r="F238" s="249"/>
      <c r="G238" s="249"/>
      <c r="H238" s="249"/>
    </row>
    <row r="239" spans="1:8" x14ac:dyDescent="0.2">
      <c r="A239" s="249"/>
      <c r="B239" s="249"/>
      <c r="C239" s="249"/>
      <c r="D239" s="249"/>
      <c r="E239" s="249"/>
      <c r="F239" s="249"/>
      <c r="G239" s="249"/>
      <c r="H239" s="249"/>
    </row>
    <row r="240" spans="1:8" x14ac:dyDescent="0.2">
      <c r="A240" s="249"/>
      <c r="B240" s="249"/>
      <c r="C240" s="249"/>
      <c r="D240" s="249"/>
      <c r="E240" s="249"/>
      <c r="F240" s="249"/>
      <c r="G240" s="249"/>
      <c r="H240" s="249"/>
    </row>
    <row r="241" spans="1:8" x14ac:dyDescent="0.2">
      <c r="A241" s="249"/>
      <c r="B241" s="249"/>
      <c r="C241" s="249"/>
      <c r="D241" s="249"/>
      <c r="E241" s="249"/>
      <c r="F241" s="249"/>
      <c r="G241" s="249"/>
      <c r="H241" s="249"/>
    </row>
    <row r="242" spans="1:8" x14ac:dyDescent="0.2">
      <c r="A242" s="249"/>
      <c r="B242" s="249"/>
      <c r="C242" s="249"/>
      <c r="D242" s="249"/>
      <c r="E242" s="249"/>
      <c r="F242" s="249"/>
      <c r="G242" s="249"/>
      <c r="H242" s="249"/>
    </row>
    <row r="243" spans="1:8" x14ac:dyDescent="0.2">
      <c r="A243" s="249"/>
      <c r="B243" s="249"/>
      <c r="C243" s="249"/>
      <c r="D243" s="249"/>
      <c r="E243" s="249"/>
      <c r="F243" s="249"/>
      <c r="G243" s="249"/>
      <c r="H243" s="249"/>
    </row>
    <row r="244" spans="1:8" x14ac:dyDescent="0.2">
      <c r="A244" s="249"/>
      <c r="B244" s="249"/>
      <c r="C244" s="249"/>
      <c r="D244" s="249"/>
      <c r="E244" s="249"/>
      <c r="F244" s="249"/>
      <c r="G244" s="249"/>
      <c r="H244" s="249"/>
    </row>
    <row r="245" spans="1:8" x14ac:dyDescent="0.2">
      <c r="A245" s="249"/>
      <c r="B245" s="249"/>
      <c r="C245" s="249"/>
      <c r="D245" s="249"/>
      <c r="E245" s="249"/>
      <c r="F245" s="249"/>
      <c r="G245" s="249"/>
      <c r="H245" s="249"/>
    </row>
    <row r="246" spans="1:8" x14ac:dyDescent="0.2">
      <c r="A246" s="249"/>
      <c r="B246" s="249"/>
      <c r="C246" s="249"/>
      <c r="D246" s="249"/>
      <c r="E246" s="249"/>
      <c r="F246" s="249"/>
      <c r="G246" s="249"/>
      <c r="H246" s="249"/>
    </row>
    <row r="247" spans="1:8" x14ac:dyDescent="0.2">
      <c r="A247" s="249"/>
      <c r="B247" s="249"/>
      <c r="C247" s="249"/>
      <c r="D247" s="249"/>
      <c r="E247" s="249"/>
      <c r="F247" s="249"/>
      <c r="G247" s="249"/>
      <c r="H247" s="249"/>
    </row>
    <row r="248" spans="1:8" x14ac:dyDescent="0.2">
      <c r="A248" s="249"/>
      <c r="B248" s="249"/>
      <c r="C248" s="249"/>
      <c r="D248" s="249"/>
      <c r="E248" s="249"/>
      <c r="F248" s="249"/>
      <c r="G248" s="249"/>
      <c r="H248" s="249"/>
    </row>
    <row r="249" spans="1:8" x14ac:dyDescent="0.2">
      <c r="A249" s="249"/>
      <c r="B249" s="249"/>
      <c r="C249" s="249"/>
      <c r="D249" s="249"/>
      <c r="E249" s="249"/>
      <c r="F249" s="249"/>
      <c r="G249" s="249"/>
      <c r="H249" s="249"/>
    </row>
    <row r="250" spans="1:8" x14ac:dyDescent="0.2">
      <c r="A250" s="249"/>
      <c r="B250" s="249"/>
      <c r="C250" s="249"/>
      <c r="D250" s="249"/>
      <c r="E250" s="249"/>
      <c r="F250" s="249"/>
      <c r="G250" s="249"/>
      <c r="H250" s="249"/>
    </row>
    <row r="251" spans="1:8" x14ac:dyDescent="0.2">
      <c r="A251" s="249"/>
      <c r="B251" s="249"/>
      <c r="C251" s="249"/>
      <c r="D251" s="249"/>
      <c r="E251" s="249"/>
      <c r="F251" s="249"/>
      <c r="G251" s="249"/>
      <c r="H251" s="249"/>
    </row>
    <row r="252" spans="1:8" x14ac:dyDescent="0.2">
      <c r="A252" s="249"/>
      <c r="B252" s="249"/>
      <c r="C252" s="249"/>
      <c r="D252" s="249"/>
      <c r="E252" s="249"/>
      <c r="F252" s="249"/>
      <c r="G252" s="249"/>
      <c r="H252" s="249"/>
    </row>
    <row r="253" spans="1:8" x14ac:dyDescent="0.2">
      <c r="A253" s="249"/>
      <c r="B253" s="249"/>
      <c r="C253" s="249"/>
      <c r="D253" s="249"/>
      <c r="E253" s="249"/>
      <c r="F253" s="249"/>
      <c r="G253" s="249"/>
      <c r="H253" s="249"/>
    </row>
    <row r="254" spans="1:8" x14ac:dyDescent="0.2">
      <c r="A254" s="249"/>
      <c r="B254" s="249"/>
      <c r="C254" s="249"/>
      <c r="D254" s="249"/>
      <c r="E254" s="249"/>
      <c r="F254" s="249"/>
      <c r="G254" s="249"/>
      <c r="H254" s="249"/>
    </row>
    <row r="255" spans="1:8" x14ac:dyDescent="0.2">
      <c r="A255" s="249"/>
      <c r="B255" s="249"/>
      <c r="C255" s="249"/>
      <c r="D255" s="249"/>
      <c r="E255" s="249"/>
      <c r="F255" s="249"/>
      <c r="G255" s="249"/>
      <c r="H255" s="249"/>
    </row>
    <row r="256" spans="1:8" x14ac:dyDescent="0.2">
      <c r="A256" s="249"/>
      <c r="B256" s="249"/>
      <c r="C256" s="249"/>
      <c r="D256" s="249"/>
      <c r="E256" s="249"/>
      <c r="F256" s="249"/>
      <c r="G256" s="249"/>
      <c r="H256" s="249"/>
    </row>
    <row r="257" spans="1:8" x14ac:dyDescent="0.2">
      <c r="A257" s="249"/>
      <c r="B257" s="249"/>
      <c r="C257" s="249"/>
      <c r="D257" s="249"/>
      <c r="E257" s="249"/>
      <c r="F257" s="249"/>
      <c r="G257" s="249"/>
      <c r="H257" s="249"/>
    </row>
    <row r="258" spans="1:8" x14ac:dyDescent="0.2">
      <c r="A258" s="249"/>
      <c r="B258" s="249"/>
      <c r="C258" s="249"/>
      <c r="D258" s="249"/>
      <c r="E258" s="249"/>
      <c r="F258" s="249"/>
      <c r="G258" s="249"/>
      <c r="H258" s="249"/>
    </row>
    <row r="259" spans="1:8" x14ac:dyDescent="0.2">
      <c r="A259" s="249"/>
      <c r="B259" s="249"/>
      <c r="C259" s="249"/>
      <c r="D259" s="249"/>
      <c r="E259" s="249"/>
      <c r="F259" s="249"/>
      <c r="G259" s="249"/>
      <c r="H259" s="249"/>
    </row>
    <row r="260" spans="1:8" x14ac:dyDescent="0.2">
      <c r="A260" s="249"/>
      <c r="B260" s="249"/>
      <c r="C260" s="249"/>
      <c r="D260" s="249"/>
      <c r="E260" s="249"/>
      <c r="F260" s="249"/>
      <c r="G260" s="249"/>
      <c r="H260" s="249"/>
    </row>
    <row r="261" spans="1:8" x14ac:dyDescent="0.2">
      <c r="A261" s="249"/>
      <c r="B261" s="249"/>
      <c r="C261" s="249"/>
      <c r="D261" s="249"/>
      <c r="E261" s="249"/>
      <c r="F261" s="249"/>
      <c r="G261" s="249"/>
      <c r="H261" s="249"/>
    </row>
    <row r="262" spans="1:8" x14ac:dyDescent="0.2">
      <c r="A262" s="249"/>
      <c r="B262" s="249"/>
      <c r="C262" s="249"/>
      <c r="D262" s="249"/>
      <c r="E262" s="249"/>
      <c r="F262" s="249"/>
      <c r="G262" s="249"/>
      <c r="H262" s="249"/>
    </row>
    <row r="263" spans="1:8" x14ac:dyDescent="0.2">
      <c r="A263" s="249"/>
      <c r="B263" s="249"/>
      <c r="C263" s="249"/>
      <c r="D263" s="249"/>
      <c r="E263" s="249"/>
      <c r="F263" s="249"/>
      <c r="G263" s="249"/>
      <c r="H263" s="249"/>
    </row>
    <row r="264" spans="1:8" x14ac:dyDescent="0.2">
      <c r="A264" s="249"/>
      <c r="B264" s="249"/>
      <c r="C264" s="249"/>
      <c r="D264" s="249"/>
      <c r="E264" s="249"/>
      <c r="F264" s="249"/>
      <c r="G264" s="249"/>
      <c r="H264" s="249"/>
    </row>
    <row r="265" spans="1:8" x14ac:dyDescent="0.2">
      <c r="A265" s="249"/>
      <c r="B265" s="249"/>
      <c r="C265" s="249"/>
      <c r="D265" s="249"/>
      <c r="E265" s="249"/>
      <c r="F265" s="249"/>
      <c r="G265" s="249"/>
      <c r="H265" s="249"/>
    </row>
    <row r="266" spans="1:8" x14ac:dyDescent="0.2">
      <c r="A266" s="249"/>
      <c r="B266" s="249"/>
      <c r="C266" s="249"/>
      <c r="D266" s="249"/>
      <c r="E266" s="249"/>
      <c r="F266" s="249"/>
      <c r="G266" s="249"/>
      <c r="H266" s="249"/>
    </row>
    <row r="267" spans="1:8" x14ac:dyDescent="0.2">
      <c r="A267" s="249"/>
      <c r="B267" s="249"/>
      <c r="C267" s="249"/>
      <c r="D267" s="249"/>
      <c r="E267" s="249"/>
      <c r="F267" s="249"/>
      <c r="G267" s="249"/>
      <c r="H267" s="249"/>
    </row>
    <row r="268" spans="1:8" x14ac:dyDescent="0.2">
      <c r="A268" s="249"/>
      <c r="B268" s="249"/>
      <c r="C268" s="249"/>
      <c r="D268" s="249"/>
      <c r="E268" s="249"/>
      <c r="F268" s="249"/>
      <c r="G268" s="249"/>
      <c r="H268" s="249"/>
    </row>
    <row r="269" spans="1:8" x14ac:dyDescent="0.2">
      <c r="A269" s="249"/>
      <c r="B269" s="249"/>
      <c r="C269" s="249"/>
      <c r="D269" s="249"/>
      <c r="E269" s="249"/>
      <c r="F269" s="249"/>
      <c r="G269" s="249"/>
      <c r="H269" s="249"/>
    </row>
    <row r="270" spans="1:8" x14ac:dyDescent="0.2">
      <c r="A270" s="249"/>
      <c r="B270" s="249"/>
      <c r="C270" s="249"/>
      <c r="D270" s="249"/>
      <c r="E270" s="249"/>
      <c r="F270" s="249"/>
      <c r="G270" s="249"/>
      <c r="H270" s="249"/>
    </row>
    <row r="271" spans="1:8" x14ac:dyDescent="0.2">
      <c r="A271" s="249"/>
      <c r="B271" s="249"/>
      <c r="C271" s="249"/>
      <c r="D271" s="249"/>
      <c r="E271" s="249"/>
      <c r="F271" s="249"/>
      <c r="G271" s="249"/>
      <c r="H271" s="249"/>
    </row>
    <row r="272" spans="1:8" x14ac:dyDescent="0.2">
      <c r="A272" s="249"/>
      <c r="B272" s="249"/>
      <c r="C272" s="249"/>
      <c r="D272" s="249"/>
      <c r="E272" s="249"/>
      <c r="F272" s="249"/>
      <c r="G272" s="249"/>
      <c r="H272" s="249"/>
    </row>
    <row r="273" spans="1:8" x14ac:dyDescent="0.2">
      <c r="A273" s="249"/>
      <c r="B273" s="249"/>
      <c r="C273" s="249"/>
      <c r="D273" s="249"/>
      <c r="E273" s="249"/>
      <c r="F273" s="249"/>
      <c r="G273" s="249"/>
      <c r="H273" s="249"/>
    </row>
    <row r="274" spans="1:8" x14ac:dyDescent="0.2">
      <c r="A274" s="249"/>
      <c r="B274" s="249"/>
      <c r="C274" s="249"/>
      <c r="D274" s="249"/>
      <c r="E274" s="249"/>
      <c r="F274" s="249"/>
      <c r="G274" s="249"/>
      <c r="H274" s="249"/>
    </row>
    <row r="275" spans="1:8" x14ac:dyDescent="0.2">
      <c r="A275" s="249"/>
      <c r="B275" s="249"/>
      <c r="C275" s="249"/>
      <c r="D275" s="249"/>
      <c r="E275" s="249"/>
      <c r="F275" s="249"/>
      <c r="G275" s="249"/>
      <c r="H275" s="249"/>
    </row>
    <row r="276" spans="1:8" x14ac:dyDescent="0.2">
      <c r="A276" s="249"/>
      <c r="B276" s="249"/>
      <c r="C276" s="249"/>
      <c r="D276" s="249"/>
      <c r="E276" s="249"/>
      <c r="F276" s="249"/>
      <c r="G276" s="249"/>
      <c r="H276" s="249"/>
    </row>
    <row r="277" spans="1:8" x14ac:dyDescent="0.2">
      <c r="A277" s="249"/>
      <c r="B277" s="249"/>
      <c r="C277" s="249"/>
      <c r="D277" s="249"/>
      <c r="E277" s="249"/>
      <c r="F277" s="249"/>
      <c r="G277" s="249"/>
      <c r="H277" s="249"/>
    </row>
    <row r="278" spans="1:8" x14ac:dyDescent="0.2">
      <c r="A278" s="249"/>
      <c r="B278" s="249"/>
      <c r="C278" s="249"/>
      <c r="D278" s="249"/>
      <c r="E278" s="249"/>
      <c r="F278" s="249"/>
      <c r="G278" s="249"/>
      <c r="H278" s="249"/>
    </row>
    <row r="279" spans="1:8" x14ac:dyDescent="0.2">
      <c r="A279" s="249"/>
      <c r="B279" s="249"/>
      <c r="C279" s="249"/>
      <c r="D279" s="249"/>
      <c r="E279" s="249"/>
      <c r="F279" s="249"/>
      <c r="G279" s="249"/>
      <c r="H279" s="249"/>
    </row>
    <row r="280" spans="1:8" x14ac:dyDescent="0.2">
      <c r="A280" s="249"/>
      <c r="B280" s="249"/>
      <c r="C280" s="249"/>
      <c r="D280" s="249"/>
      <c r="E280" s="249"/>
      <c r="F280" s="249"/>
      <c r="G280" s="249"/>
      <c r="H280" s="249"/>
    </row>
    <row r="281" spans="1:8" x14ac:dyDescent="0.2">
      <c r="A281" s="249"/>
      <c r="B281" s="249"/>
      <c r="C281" s="249"/>
      <c r="D281" s="249"/>
      <c r="E281" s="249"/>
      <c r="F281" s="249"/>
      <c r="G281" s="249"/>
      <c r="H281" s="249"/>
    </row>
    <row r="282" spans="1:8" x14ac:dyDescent="0.2">
      <c r="A282" s="249"/>
      <c r="B282" s="249"/>
      <c r="C282" s="249"/>
      <c r="D282" s="249"/>
      <c r="E282" s="249"/>
      <c r="F282" s="249"/>
      <c r="G282" s="249"/>
      <c r="H282" s="249"/>
    </row>
    <row r="283" spans="1:8" x14ac:dyDescent="0.2">
      <c r="A283" s="249"/>
      <c r="B283" s="249"/>
      <c r="C283" s="249"/>
      <c r="D283" s="249"/>
      <c r="E283" s="249"/>
      <c r="F283" s="249"/>
      <c r="G283" s="249"/>
      <c r="H283" s="249"/>
    </row>
    <row r="284" spans="1:8" x14ac:dyDescent="0.2">
      <c r="A284" s="249"/>
      <c r="B284" s="249"/>
      <c r="C284" s="249"/>
      <c r="D284" s="249"/>
      <c r="E284" s="249"/>
      <c r="F284" s="249"/>
      <c r="G284" s="249"/>
      <c r="H284" s="249"/>
    </row>
    <row r="285" spans="1:8" x14ac:dyDescent="0.2">
      <c r="A285" s="249"/>
      <c r="B285" s="249"/>
      <c r="C285" s="249"/>
      <c r="D285" s="249"/>
      <c r="E285" s="249"/>
      <c r="F285" s="249"/>
      <c r="G285" s="249"/>
      <c r="H285" s="249"/>
    </row>
    <row r="286" spans="1:8" x14ac:dyDescent="0.2">
      <c r="A286" s="249"/>
      <c r="B286" s="249"/>
      <c r="C286" s="249"/>
      <c r="D286" s="249"/>
      <c r="E286" s="249"/>
      <c r="F286" s="249"/>
      <c r="G286" s="249"/>
      <c r="H286" s="249"/>
    </row>
    <row r="287" spans="1:8" x14ac:dyDescent="0.2">
      <c r="A287" s="249"/>
      <c r="B287" s="249"/>
      <c r="C287" s="249"/>
      <c r="D287" s="249"/>
      <c r="E287" s="249"/>
      <c r="F287" s="249"/>
      <c r="G287" s="249"/>
      <c r="H287" s="249"/>
    </row>
    <row r="288" spans="1:8" x14ac:dyDescent="0.2">
      <c r="A288" s="249"/>
      <c r="B288" s="249"/>
      <c r="C288" s="249"/>
      <c r="D288" s="249"/>
      <c r="E288" s="249"/>
      <c r="F288" s="249"/>
      <c r="G288" s="249"/>
      <c r="H288" s="249"/>
    </row>
    <row r="289" spans="1:8" x14ac:dyDescent="0.2">
      <c r="A289" s="249"/>
      <c r="B289" s="249"/>
      <c r="C289" s="249"/>
      <c r="D289" s="249"/>
      <c r="E289" s="249"/>
      <c r="F289" s="249"/>
      <c r="G289" s="249"/>
      <c r="H289" s="249"/>
    </row>
    <row r="290" spans="1:8" x14ac:dyDescent="0.2">
      <c r="A290" s="249"/>
      <c r="B290" s="249"/>
      <c r="C290" s="249"/>
      <c r="D290" s="249"/>
      <c r="E290" s="249"/>
      <c r="F290" s="249"/>
      <c r="G290" s="249"/>
      <c r="H290" s="249"/>
    </row>
    <row r="291" spans="1:8" x14ac:dyDescent="0.2">
      <c r="A291" s="249"/>
      <c r="B291" s="249"/>
      <c r="C291" s="249"/>
      <c r="D291" s="249"/>
      <c r="E291" s="249"/>
      <c r="F291" s="249"/>
      <c r="G291" s="249"/>
      <c r="H291" s="249"/>
    </row>
    <row r="292" spans="1:8" x14ac:dyDescent="0.2">
      <c r="A292" s="249"/>
      <c r="B292" s="249"/>
      <c r="C292" s="249"/>
      <c r="D292" s="249"/>
      <c r="E292" s="249"/>
      <c r="F292" s="249"/>
      <c r="G292" s="249"/>
      <c r="H292" s="249"/>
    </row>
    <row r="293" spans="1:8" x14ac:dyDescent="0.2">
      <c r="A293" s="249"/>
      <c r="B293" s="249"/>
      <c r="C293" s="249"/>
      <c r="D293" s="249"/>
      <c r="E293" s="249"/>
      <c r="F293" s="249"/>
      <c r="G293" s="249"/>
      <c r="H293" s="249"/>
    </row>
    <row r="294" spans="1:8" x14ac:dyDescent="0.2">
      <c r="A294" s="249"/>
      <c r="B294" s="249"/>
      <c r="C294" s="249"/>
      <c r="D294" s="249"/>
      <c r="E294" s="249"/>
      <c r="F294" s="249"/>
      <c r="G294" s="249"/>
      <c r="H294" s="249"/>
    </row>
    <row r="295" spans="1:8" x14ac:dyDescent="0.2">
      <c r="A295" s="249"/>
      <c r="B295" s="249"/>
      <c r="C295" s="249"/>
      <c r="D295" s="249"/>
      <c r="E295" s="249"/>
      <c r="F295" s="249"/>
      <c r="G295" s="249"/>
      <c r="H295" s="249"/>
    </row>
    <row r="296" spans="1:8" x14ac:dyDescent="0.2">
      <c r="A296" s="249"/>
      <c r="B296" s="249"/>
      <c r="C296" s="249"/>
      <c r="D296" s="249"/>
      <c r="E296" s="249"/>
      <c r="F296" s="249"/>
      <c r="G296" s="249"/>
      <c r="H296" s="249"/>
    </row>
    <row r="297" spans="1:8" x14ac:dyDescent="0.2">
      <c r="A297" s="249"/>
      <c r="B297" s="249"/>
      <c r="C297" s="249"/>
      <c r="D297" s="249"/>
      <c r="E297" s="249"/>
      <c r="F297" s="249"/>
      <c r="G297" s="249"/>
      <c r="H297" s="249"/>
    </row>
    <row r="298" spans="1:8" x14ac:dyDescent="0.2">
      <c r="A298" s="249"/>
      <c r="B298" s="249"/>
      <c r="C298" s="249"/>
      <c r="D298" s="249"/>
      <c r="E298" s="249"/>
      <c r="F298" s="249"/>
      <c r="G298" s="249"/>
      <c r="H298" s="249"/>
    </row>
    <row r="299" spans="1:8" x14ac:dyDescent="0.2">
      <c r="A299" s="249"/>
      <c r="B299" s="249"/>
      <c r="C299" s="249"/>
      <c r="D299" s="249"/>
      <c r="E299" s="249"/>
      <c r="F299" s="249"/>
      <c r="G299" s="249"/>
      <c r="H299" s="249"/>
    </row>
    <row r="300" spans="1:8" x14ac:dyDescent="0.2">
      <c r="A300" s="249"/>
      <c r="B300" s="249"/>
      <c r="C300" s="249"/>
      <c r="D300" s="249"/>
      <c r="E300" s="249"/>
      <c r="F300" s="249"/>
      <c r="G300" s="249"/>
      <c r="H300" s="249"/>
    </row>
    <row r="301" spans="1:8" x14ac:dyDescent="0.2">
      <c r="A301" s="249"/>
      <c r="B301" s="249"/>
      <c r="C301" s="249"/>
      <c r="D301" s="249"/>
      <c r="E301" s="249"/>
      <c r="F301" s="249"/>
      <c r="G301" s="249"/>
      <c r="H301" s="249"/>
    </row>
    <row r="302" spans="1:8" x14ac:dyDescent="0.2">
      <c r="A302" s="249"/>
      <c r="B302" s="249"/>
      <c r="C302" s="249"/>
      <c r="D302" s="249"/>
      <c r="E302" s="249"/>
      <c r="F302" s="249"/>
      <c r="G302" s="249"/>
      <c r="H302" s="249"/>
    </row>
    <row r="303" spans="1:8" x14ac:dyDescent="0.2">
      <c r="A303" s="249"/>
      <c r="B303" s="249"/>
      <c r="C303" s="249"/>
      <c r="D303" s="249"/>
      <c r="E303" s="249"/>
      <c r="F303" s="249"/>
      <c r="G303" s="249"/>
      <c r="H303" s="249"/>
    </row>
    <row r="304" spans="1:8" x14ac:dyDescent="0.2">
      <c r="A304" s="249"/>
      <c r="B304" s="249"/>
      <c r="C304" s="249"/>
      <c r="D304" s="249"/>
      <c r="E304" s="249"/>
      <c r="F304" s="249"/>
      <c r="G304" s="249"/>
      <c r="H304" s="249"/>
    </row>
    <row r="305" spans="1:8" x14ac:dyDescent="0.2">
      <c r="A305" s="249"/>
      <c r="B305" s="249"/>
      <c r="C305" s="249"/>
      <c r="D305" s="249"/>
      <c r="E305" s="249"/>
      <c r="F305" s="249"/>
      <c r="G305" s="249"/>
      <c r="H305" s="249"/>
    </row>
    <row r="306" spans="1:8" x14ac:dyDescent="0.2">
      <c r="A306" s="249"/>
      <c r="B306" s="249"/>
      <c r="C306" s="249"/>
      <c r="D306" s="249"/>
      <c r="E306" s="249"/>
      <c r="F306" s="249"/>
      <c r="G306" s="249"/>
      <c r="H306" s="249"/>
    </row>
    <row r="307" spans="1:8" x14ac:dyDescent="0.2">
      <c r="A307" s="249"/>
      <c r="B307" s="249"/>
      <c r="C307" s="249"/>
      <c r="D307" s="249"/>
      <c r="E307" s="249"/>
      <c r="F307" s="249"/>
      <c r="G307" s="249"/>
      <c r="H307" s="249"/>
    </row>
    <row r="308" spans="1:8" x14ac:dyDescent="0.2">
      <c r="A308" s="249"/>
      <c r="B308" s="249"/>
      <c r="C308" s="249"/>
      <c r="D308" s="249"/>
      <c r="E308" s="249"/>
      <c r="F308" s="249"/>
      <c r="G308" s="249"/>
      <c r="H308" s="249"/>
    </row>
    <row r="309" spans="1:8" x14ac:dyDescent="0.2">
      <c r="A309" s="249"/>
      <c r="B309" s="249"/>
      <c r="C309" s="249"/>
      <c r="D309" s="249"/>
      <c r="E309" s="249"/>
      <c r="F309" s="249"/>
      <c r="G309" s="249"/>
      <c r="H309" s="249"/>
    </row>
    <row r="310" spans="1:8" x14ac:dyDescent="0.2">
      <c r="A310" s="249"/>
      <c r="B310" s="249"/>
      <c r="C310" s="249"/>
      <c r="D310" s="249"/>
      <c r="E310" s="249"/>
      <c r="F310" s="249"/>
      <c r="G310" s="249"/>
      <c r="H310" s="249"/>
    </row>
    <row r="311" spans="1:8" x14ac:dyDescent="0.2">
      <c r="A311" s="249"/>
      <c r="B311" s="249"/>
      <c r="C311" s="249"/>
      <c r="D311" s="249"/>
      <c r="E311" s="249"/>
      <c r="F311" s="249"/>
      <c r="G311" s="249"/>
      <c r="H311" s="249"/>
    </row>
    <row r="312" spans="1:8" x14ac:dyDescent="0.2">
      <c r="A312" s="249"/>
      <c r="B312" s="249"/>
      <c r="C312" s="249"/>
      <c r="D312" s="249"/>
      <c r="E312" s="249"/>
      <c r="F312" s="249"/>
      <c r="G312" s="249"/>
      <c r="H312" s="249"/>
    </row>
    <row r="313" spans="1:8" x14ac:dyDescent="0.2">
      <c r="A313" s="249"/>
      <c r="B313" s="249"/>
      <c r="C313" s="249"/>
      <c r="D313" s="249"/>
      <c r="E313" s="249"/>
      <c r="F313" s="249"/>
      <c r="G313" s="249"/>
      <c r="H313" s="249"/>
    </row>
    <row r="314" spans="1:8" x14ac:dyDescent="0.2">
      <c r="A314" s="249"/>
      <c r="B314" s="249"/>
      <c r="C314" s="249"/>
      <c r="D314" s="249"/>
      <c r="E314" s="249"/>
      <c r="F314" s="249"/>
      <c r="G314" s="249"/>
      <c r="H314" s="249"/>
    </row>
    <row r="315" spans="1:8" x14ac:dyDescent="0.2">
      <c r="A315" s="249"/>
      <c r="B315" s="249"/>
      <c r="C315" s="249"/>
      <c r="D315" s="249"/>
      <c r="E315" s="249"/>
      <c r="F315" s="249"/>
      <c r="G315" s="249"/>
      <c r="H315" s="249"/>
    </row>
    <row r="316" spans="1:8" x14ac:dyDescent="0.2">
      <c r="A316" s="249"/>
      <c r="B316" s="249"/>
      <c r="C316" s="249"/>
      <c r="D316" s="249"/>
      <c r="E316" s="249"/>
      <c r="F316" s="249"/>
      <c r="G316" s="249"/>
      <c r="H316" s="249"/>
    </row>
    <row r="317" spans="1:8" x14ac:dyDescent="0.2">
      <c r="A317" s="249"/>
      <c r="B317" s="249"/>
      <c r="C317" s="249"/>
      <c r="D317" s="249"/>
      <c r="E317" s="249"/>
      <c r="F317" s="249"/>
      <c r="G317" s="249"/>
      <c r="H317" s="249"/>
    </row>
    <row r="318" spans="1:8" x14ac:dyDescent="0.2">
      <c r="A318" s="249"/>
      <c r="B318" s="249"/>
      <c r="C318" s="249"/>
      <c r="D318" s="249"/>
      <c r="E318" s="249"/>
      <c r="F318" s="249"/>
      <c r="G318" s="249"/>
      <c r="H318" s="249"/>
    </row>
    <row r="319" spans="1:8" x14ac:dyDescent="0.2">
      <c r="A319" s="249"/>
      <c r="B319" s="249"/>
      <c r="C319" s="249"/>
      <c r="D319" s="249"/>
      <c r="E319" s="249"/>
      <c r="F319" s="249"/>
      <c r="G319" s="249"/>
      <c r="H319" s="249"/>
    </row>
    <row r="320" spans="1:8" x14ac:dyDescent="0.2">
      <c r="A320" s="249"/>
      <c r="B320" s="249"/>
      <c r="C320" s="249"/>
      <c r="D320" s="249"/>
      <c r="E320" s="249"/>
      <c r="F320" s="249"/>
      <c r="G320" s="249"/>
      <c r="H320" s="249"/>
    </row>
    <row r="321" spans="1:8" x14ac:dyDescent="0.2">
      <c r="A321" s="249"/>
      <c r="B321" s="249"/>
      <c r="C321" s="249"/>
      <c r="D321" s="249"/>
      <c r="E321" s="249"/>
      <c r="F321" s="249"/>
      <c r="G321" s="249"/>
      <c r="H321" s="249"/>
    </row>
    <row r="322" spans="1:8" x14ac:dyDescent="0.2">
      <c r="A322" s="249"/>
      <c r="B322" s="249"/>
      <c r="C322" s="249"/>
      <c r="D322" s="249"/>
      <c r="E322" s="249"/>
      <c r="F322" s="249"/>
      <c r="G322" s="249"/>
      <c r="H322" s="249"/>
    </row>
    <row r="323" spans="1:8" x14ac:dyDescent="0.2">
      <c r="A323" s="249"/>
      <c r="B323" s="249"/>
      <c r="C323" s="249"/>
      <c r="D323" s="249"/>
      <c r="E323" s="249"/>
      <c r="F323" s="249"/>
      <c r="G323" s="249"/>
      <c r="H323" s="249"/>
    </row>
    <row r="324" spans="1:8" x14ac:dyDescent="0.2">
      <c r="A324" s="249"/>
      <c r="B324" s="249"/>
      <c r="C324" s="249"/>
      <c r="D324" s="249"/>
      <c r="E324" s="249"/>
      <c r="F324" s="249"/>
      <c r="G324" s="249"/>
      <c r="H324" s="249"/>
    </row>
    <row r="325" spans="1:8" x14ac:dyDescent="0.2">
      <c r="A325" s="249"/>
      <c r="B325" s="249"/>
      <c r="C325" s="249"/>
      <c r="D325" s="249"/>
      <c r="E325" s="249"/>
      <c r="F325" s="249"/>
      <c r="G325" s="249"/>
      <c r="H325" s="249"/>
    </row>
    <row r="326" spans="1:8" x14ac:dyDescent="0.2">
      <c r="A326" s="249"/>
      <c r="B326" s="249"/>
      <c r="C326" s="249"/>
      <c r="D326" s="249"/>
      <c r="E326" s="249"/>
      <c r="F326" s="249"/>
      <c r="G326" s="249"/>
      <c r="H326" s="249"/>
    </row>
    <row r="327" spans="1:8" x14ac:dyDescent="0.2">
      <c r="A327" s="249"/>
      <c r="B327" s="249"/>
      <c r="C327" s="249"/>
      <c r="D327" s="249"/>
      <c r="E327" s="249"/>
      <c r="F327" s="249"/>
      <c r="G327" s="249"/>
      <c r="H327" s="249"/>
    </row>
    <row r="328" spans="1:8" x14ac:dyDescent="0.2">
      <c r="A328" s="249"/>
      <c r="B328" s="249"/>
      <c r="C328" s="249"/>
      <c r="D328" s="249"/>
      <c r="E328" s="249"/>
      <c r="F328" s="249"/>
      <c r="G328" s="249"/>
      <c r="H328" s="249"/>
    </row>
    <row r="329" spans="1:8" x14ac:dyDescent="0.2">
      <c r="A329" s="249"/>
      <c r="B329" s="249"/>
      <c r="C329" s="249"/>
      <c r="D329" s="249"/>
      <c r="E329" s="249"/>
      <c r="F329" s="249"/>
      <c r="G329" s="249"/>
      <c r="H329" s="249"/>
    </row>
    <row r="330" spans="1:8" x14ac:dyDescent="0.2">
      <c r="A330" s="249"/>
      <c r="B330" s="249"/>
      <c r="C330" s="249"/>
      <c r="D330" s="249"/>
      <c r="E330" s="249"/>
      <c r="F330" s="249"/>
      <c r="G330" s="249"/>
      <c r="H330" s="249"/>
    </row>
    <row r="331" spans="1:8" x14ac:dyDescent="0.2">
      <c r="A331" s="249"/>
      <c r="B331" s="249"/>
      <c r="C331" s="249"/>
      <c r="D331" s="249"/>
      <c r="E331" s="249"/>
      <c r="F331" s="249"/>
      <c r="G331" s="249"/>
      <c r="H331" s="249"/>
    </row>
    <row r="332" spans="1:8" x14ac:dyDescent="0.2">
      <c r="A332" s="249"/>
      <c r="B332" s="249"/>
      <c r="C332" s="249"/>
      <c r="D332" s="249"/>
      <c r="E332" s="249"/>
      <c r="F332" s="249"/>
      <c r="G332" s="249"/>
      <c r="H332" s="249"/>
    </row>
    <row r="333" spans="1:8" x14ac:dyDescent="0.2">
      <c r="A333" s="249"/>
      <c r="B333" s="249"/>
      <c r="C333" s="249"/>
      <c r="D333" s="249"/>
      <c r="E333" s="249"/>
      <c r="F333" s="249"/>
      <c r="G333" s="249"/>
      <c r="H333" s="249"/>
    </row>
    <row r="334" spans="1:8" x14ac:dyDescent="0.2">
      <c r="A334" s="249"/>
      <c r="B334" s="249"/>
      <c r="C334" s="249"/>
      <c r="D334" s="249"/>
      <c r="E334" s="249"/>
      <c r="F334" s="249"/>
      <c r="G334" s="249"/>
      <c r="H334" s="249"/>
    </row>
    <row r="335" spans="1:8" x14ac:dyDescent="0.2">
      <c r="A335" s="249"/>
      <c r="B335" s="249"/>
      <c r="C335" s="249"/>
      <c r="D335" s="249"/>
      <c r="E335" s="249"/>
      <c r="F335" s="249"/>
      <c r="G335" s="249"/>
      <c r="H335" s="249"/>
    </row>
    <row r="336" spans="1:8" x14ac:dyDescent="0.2">
      <c r="A336" s="249"/>
      <c r="B336" s="249"/>
      <c r="C336" s="249"/>
      <c r="D336" s="249"/>
      <c r="E336" s="249"/>
      <c r="F336" s="249"/>
      <c r="G336" s="249"/>
      <c r="H336" s="249"/>
    </row>
    <row r="337" spans="1:8" x14ac:dyDescent="0.2">
      <c r="A337" s="249"/>
      <c r="B337" s="249"/>
      <c r="C337" s="249"/>
      <c r="D337" s="249"/>
      <c r="E337" s="249"/>
      <c r="F337" s="249"/>
      <c r="G337" s="249"/>
      <c r="H337" s="249"/>
    </row>
    <row r="338" spans="1:8" x14ac:dyDescent="0.2">
      <c r="A338" s="249"/>
      <c r="B338" s="249"/>
      <c r="C338" s="249"/>
      <c r="D338" s="249"/>
      <c r="E338" s="249"/>
      <c r="F338" s="249"/>
      <c r="G338" s="249"/>
      <c r="H338" s="249"/>
    </row>
    <row r="339" spans="1:8" x14ac:dyDescent="0.2">
      <c r="A339" s="249"/>
      <c r="B339" s="249"/>
      <c r="C339" s="249"/>
      <c r="D339" s="249"/>
      <c r="E339" s="249"/>
      <c r="F339" s="249"/>
      <c r="G339" s="249"/>
      <c r="H339" s="249"/>
    </row>
    <row r="340" spans="1:8" x14ac:dyDescent="0.2">
      <c r="A340" s="249"/>
      <c r="B340" s="249"/>
      <c r="C340" s="249"/>
      <c r="D340" s="249"/>
      <c r="E340" s="249"/>
      <c r="F340" s="249"/>
      <c r="G340" s="249"/>
      <c r="H340" s="249"/>
    </row>
    <row r="341" spans="1:8" x14ac:dyDescent="0.2">
      <c r="A341" s="249"/>
      <c r="B341" s="249"/>
      <c r="C341" s="249"/>
      <c r="D341" s="249"/>
      <c r="E341" s="249"/>
      <c r="F341" s="249"/>
      <c r="G341" s="249"/>
      <c r="H341" s="249"/>
    </row>
    <row r="342" spans="1:8" x14ac:dyDescent="0.2">
      <c r="A342" s="249"/>
      <c r="B342" s="249"/>
      <c r="C342" s="249"/>
      <c r="D342" s="249"/>
      <c r="E342" s="249"/>
      <c r="F342" s="249"/>
      <c r="G342" s="249"/>
      <c r="H342" s="249"/>
    </row>
    <row r="343" spans="1:8" x14ac:dyDescent="0.2">
      <c r="A343" s="249"/>
      <c r="B343" s="249"/>
      <c r="C343" s="249"/>
      <c r="D343" s="249"/>
      <c r="E343" s="249"/>
      <c r="F343" s="249"/>
      <c r="G343" s="249"/>
      <c r="H343" s="249"/>
    </row>
    <row r="344" spans="1:8" x14ac:dyDescent="0.2">
      <c r="A344" s="249"/>
      <c r="B344" s="249"/>
      <c r="C344" s="249"/>
      <c r="D344" s="249"/>
      <c r="E344" s="249"/>
      <c r="F344" s="249"/>
      <c r="G344" s="249"/>
      <c r="H344" s="249"/>
    </row>
    <row r="345" spans="1:8" x14ac:dyDescent="0.2">
      <c r="A345" s="249"/>
      <c r="B345" s="249"/>
      <c r="C345" s="249"/>
      <c r="D345" s="249"/>
      <c r="E345" s="249"/>
      <c r="F345" s="249"/>
      <c r="G345" s="249"/>
      <c r="H345" s="249"/>
    </row>
    <row r="346" spans="1:8" x14ac:dyDescent="0.2">
      <c r="A346" s="249"/>
      <c r="B346" s="249"/>
      <c r="C346" s="249"/>
      <c r="D346" s="249"/>
      <c r="E346" s="249"/>
      <c r="F346" s="249"/>
      <c r="G346" s="249"/>
      <c r="H346" s="249"/>
    </row>
    <row r="347" spans="1:8" x14ac:dyDescent="0.2">
      <c r="A347" s="249"/>
      <c r="B347" s="249"/>
      <c r="C347" s="249"/>
      <c r="D347" s="249"/>
      <c r="E347" s="249"/>
      <c r="F347" s="249"/>
      <c r="G347" s="249"/>
      <c r="H347" s="249"/>
    </row>
    <row r="348" spans="1:8" x14ac:dyDescent="0.2">
      <c r="A348" s="249"/>
      <c r="B348" s="249"/>
      <c r="C348" s="249"/>
      <c r="D348" s="249"/>
      <c r="E348" s="249"/>
      <c r="F348" s="249"/>
      <c r="G348" s="249"/>
      <c r="H348" s="249"/>
    </row>
    <row r="349" spans="1:8" x14ac:dyDescent="0.2">
      <c r="A349" s="249"/>
      <c r="B349" s="249"/>
      <c r="C349" s="249"/>
      <c r="D349" s="249"/>
      <c r="E349" s="249"/>
      <c r="F349" s="249"/>
      <c r="G349" s="249"/>
      <c r="H349" s="249"/>
    </row>
    <row r="350" spans="1:8" x14ac:dyDescent="0.2">
      <c r="A350" s="249"/>
      <c r="B350" s="249"/>
      <c r="C350" s="249"/>
      <c r="D350" s="249"/>
      <c r="E350" s="249"/>
      <c r="F350" s="249"/>
      <c r="G350" s="249"/>
      <c r="H350" s="249"/>
    </row>
    <row r="351" spans="1:8" x14ac:dyDescent="0.2">
      <c r="A351" s="249"/>
      <c r="B351" s="249"/>
      <c r="C351" s="249"/>
      <c r="D351" s="249"/>
      <c r="E351" s="249"/>
      <c r="F351" s="249"/>
      <c r="G351" s="249"/>
      <c r="H351" s="249"/>
    </row>
    <row r="352" spans="1:8" x14ac:dyDescent="0.2">
      <c r="A352" s="249"/>
      <c r="B352" s="249"/>
      <c r="C352" s="249"/>
      <c r="D352" s="249"/>
      <c r="E352" s="249"/>
      <c r="F352" s="249"/>
      <c r="G352" s="249"/>
      <c r="H352" s="249"/>
    </row>
    <row r="353" spans="1:8" x14ac:dyDescent="0.2">
      <c r="A353" s="249"/>
      <c r="B353" s="249"/>
      <c r="C353" s="249"/>
      <c r="D353" s="249"/>
      <c r="E353" s="249"/>
      <c r="F353" s="249"/>
      <c r="G353" s="249"/>
      <c r="H353" s="249"/>
    </row>
    <row r="354" spans="1:8" x14ac:dyDescent="0.2">
      <c r="A354" s="249"/>
      <c r="B354" s="249"/>
      <c r="C354" s="249"/>
      <c r="D354" s="249"/>
      <c r="E354" s="249"/>
      <c r="F354" s="249"/>
      <c r="G354" s="249"/>
      <c r="H354" s="249"/>
    </row>
    <row r="355" spans="1:8" x14ac:dyDescent="0.2">
      <c r="A355" s="249"/>
      <c r="B355" s="249"/>
      <c r="C355" s="249"/>
      <c r="D355" s="249"/>
      <c r="E355" s="249"/>
      <c r="F355" s="249"/>
      <c r="G355" s="249"/>
      <c r="H355" s="249"/>
    </row>
    <row r="356" spans="1:8" x14ac:dyDescent="0.2">
      <c r="A356" s="249"/>
      <c r="B356" s="249"/>
      <c r="C356" s="249"/>
      <c r="D356" s="249"/>
      <c r="E356" s="249"/>
      <c r="F356" s="249"/>
      <c r="G356" s="249"/>
      <c r="H356" s="249"/>
    </row>
    <row r="357" spans="1:8" x14ac:dyDescent="0.2">
      <c r="A357" s="249"/>
      <c r="B357" s="249"/>
      <c r="C357" s="249"/>
      <c r="D357" s="249"/>
      <c r="E357" s="249"/>
      <c r="F357" s="249"/>
      <c r="G357" s="249"/>
      <c r="H357" s="249"/>
    </row>
    <row r="358" spans="1:8" x14ac:dyDescent="0.2">
      <c r="A358" s="249"/>
      <c r="B358" s="249"/>
      <c r="C358" s="249"/>
      <c r="D358" s="249"/>
      <c r="E358" s="249"/>
      <c r="F358" s="249"/>
      <c r="G358" s="249"/>
      <c r="H358" s="249"/>
    </row>
    <row r="359" spans="1:8" x14ac:dyDescent="0.2">
      <c r="A359" s="249"/>
      <c r="B359" s="249"/>
      <c r="C359" s="249"/>
      <c r="D359" s="249"/>
      <c r="E359" s="249"/>
      <c r="F359" s="249"/>
      <c r="G359" s="249"/>
      <c r="H359" s="249"/>
    </row>
    <row r="360" spans="1:8" x14ac:dyDescent="0.2">
      <c r="A360" s="249"/>
      <c r="B360" s="249"/>
      <c r="C360" s="249"/>
      <c r="D360" s="249"/>
      <c r="E360" s="249"/>
      <c r="F360" s="249"/>
      <c r="G360" s="249"/>
      <c r="H360" s="249"/>
    </row>
    <row r="361" spans="1:8" x14ac:dyDescent="0.2">
      <c r="A361" s="249"/>
      <c r="B361" s="249"/>
      <c r="C361" s="249"/>
      <c r="D361" s="249"/>
      <c r="E361" s="249"/>
      <c r="F361" s="249"/>
      <c r="G361" s="249"/>
      <c r="H361" s="249"/>
    </row>
    <row r="362" spans="1:8" x14ac:dyDescent="0.2">
      <c r="A362" s="249"/>
      <c r="B362" s="249"/>
      <c r="C362" s="249"/>
      <c r="D362" s="249"/>
      <c r="E362" s="249"/>
      <c r="F362" s="249"/>
      <c r="G362" s="249"/>
      <c r="H362" s="249"/>
    </row>
    <row r="363" spans="1:8" x14ac:dyDescent="0.2">
      <c r="A363" s="249"/>
      <c r="B363" s="249"/>
      <c r="C363" s="249"/>
      <c r="D363" s="249"/>
      <c r="E363" s="249"/>
      <c r="F363" s="249"/>
      <c r="G363" s="249"/>
      <c r="H363" s="249"/>
    </row>
    <row r="364" spans="1:8" x14ac:dyDescent="0.2">
      <c r="A364" s="249"/>
      <c r="B364" s="249"/>
      <c r="C364" s="249"/>
      <c r="D364" s="249"/>
      <c r="E364" s="249"/>
      <c r="F364" s="249"/>
      <c r="G364" s="249"/>
      <c r="H364" s="249"/>
    </row>
    <row r="365" spans="1:8" x14ac:dyDescent="0.2">
      <c r="A365" s="249"/>
      <c r="B365" s="249"/>
      <c r="C365" s="249"/>
      <c r="D365" s="249"/>
      <c r="E365" s="249"/>
      <c r="F365" s="249"/>
      <c r="G365" s="249"/>
      <c r="H365" s="249"/>
    </row>
    <row r="366" spans="1:8" x14ac:dyDescent="0.2">
      <c r="A366" s="249"/>
      <c r="B366" s="249"/>
      <c r="C366" s="249"/>
      <c r="D366" s="249"/>
      <c r="E366" s="249"/>
      <c r="F366" s="249"/>
      <c r="G366" s="249"/>
      <c r="H366" s="249"/>
    </row>
    <row r="367" spans="1:8" x14ac:dyDescent="0.2">
      <c r="A367" s="249"/>
      <c r="B367" s="249"/>
      <c r="C367" s="249"/>
      <c r="D367" s="249"/>
      <c r="E367" s="249"/>
      <c r="F367" s="249"/>
      <c r="G367" s="249"/>
      <c r="H367" s="249"/>
    </row>
    <row r="368" spans="1:8" x14ac:dyDescent="0.2">
      <c r="A368" s="249"/>
      <c r="B368" s="249"/>
      <c r="C368" s="249"/>
      <c r="D368" s="249"/>
      <c r="E368" s="249"/>
      <c r="F368" s="249"/>
      <c r="G368" s="249"/>
      <c r="H368" s="249"/>
    </row>
    <row r="369" spans="1:8" x14ac:dyDescent="0.2">
      <c r="A369" s="249"/>
      <c r="B369" s="249"/>
      <c r="C369" s="249"/>
      <c r="D369" s="249"/>
      <c r="E369" s="249"/>
      <c r="F369" s="249"/>
      <c r="G369" s="249"/>
      <c r="H369" s="249"/>
    </row>
    <row r="370" spans="1:8" x14ac:dyDescent="0.2">
      <c r="A370" s="249"/>
      <c r="B370" s="249"/>
      <c r="C370" s="249"/>
      <c r="D370" s="249"/>
      <c r="E370" s="249"/>
      <c r="F370" s="249"/>
      <c r="G370" s="249"/>
      <c r="H370" s="249"/>
    </row>
    <row r="371" spans="1:8" x14ac:dyDescent="0.2">
      <c r="A371" s="249"/>
      <c r="B371" s="249"/>
      <c r="C371" s="249"/>
      <c r="D371" s="249"/>
      <c r="E371" s="249"/>
      <c r="F371" s="249"/>
      <c r="G371" s="249"/>
      <c r="H371" s="249"/>
    </row>
    <row r="372" spans="1:8" x14ac:dyDescent="0.2">
      <c r="A372" s="249"/>
      <c r="B372" s="249"/>
      <c r="C372" s="249"/>
      <c r="D372" s="249"/>
      <c r="E372" s="249"/>
      <c r="F372" s="249"/>
      <c r="G372" s="249"/>
      <c r="H372" s="249"/>
    </row>
    <row r="373" spans="1:8" x14ac:dyDescent="0.2">
      <c r="A373" s="249"/>
      <c r="B373" s="249"/>
      <c r="C373" s="249"/>
      <c r="D373" s="249"/>
      <c r="E373" s="249"/>
      <c r="F373" s="249"/>
      <c r="G373" s="249"/>
      <c r="H373" s="249"/>
    </row>
    <row r="374" spans="1:8" x14ac:dyDescent="0.2">
      <c r="A374" s="249"/>
      <c r="B374" s="249"/>
      <c r="C374" s="249"/>
      <c r="D374" s="249"/>
      <c r="E374" s="249"/>
      <c r="F374" s="249"/>
      <c r="G374" s="249"/>
      <c r="H374" s="249"/>
    </row>
    <row r="375" spans="1:8" x14ac:dyDescent="0.2">
      <c r="A375" s="249"/>
      <c r="B375" s="249"/>
      <c r="C375" s="249"/>
      <c r="D375" s="249"/>
      <c r="E375" s="249"/>
      <c r="F375" s="249"/>
      <c r="G375" s="249"/>
      <c r="H375" s="249"/>
    </row>
    <row r="376" spans="1:8" x14ac:dyDescent="0.2">
      <c r="A376" s="249"/>
      <c r="B376" s="249"/>
      <c r="C376" s="249"/>
      <c r="D376" s="249"/>
      <c r="E376" s="249"/>
      <c r="F376" s="249"/>
      <c r="G376" s="249"/>
      <c r="H376" s="249"/>
    </row>
    <row r="377" spans="1:8" x14ac:dyDescent="0.2">
      <c r="A377" s="249"/>
      <c r="B377" s="249"/>
      <c r="C377" s="249"/>
      <c r="D377" s="249"/>
      <c r="E377" s="249"/>
      <c r="F377" s="249"/>
      <c r="G377" s="249"/>
      <c r="H377" s="249"/>
    </row>
    <row r="378" spans="1:8" x14ac:dyDescent="0.2">
      <c r="A378" s="249"/>
      <c r="B378" s="249"/>
      <c r="C378" s="249"/>
      <c r="D378" s="249"/>
      <c r="E378" s="249"/>
      <c r="F378" s="249"/>
      <c r="G378" s="249"/>
      <c r="H378" s="249"/>
    </row>
    <row r="379" spans="1:8" x14ac:dyDescent="0.2">
      <c r="A379" s="249"/>
      <c r="B379" s="249"/>
      <c r="C379" s="249"/>
      <c r="D379" s="249"/>
      <c r="E379" s="249"/>
      <c r="F379" s="249"/>
      <c r="G379" s="249"/>
      <c r="H379" s="249"/>
    </row>
    <row r="380" spans="1:8" x14ac:dyDescent="0.2">
      <c r="A380" s="249"/>
      <c r="B380" s="249"/>
      <c r="C380" s="249"/>
      <c r="D380" s="249"/>
      <c r="E380" s="249"/>
      <c r="F380" s="249"/>
      <c r="G380" s="249"/>
      <c r="H380" s="249"/>
    </row>
    <row r="381" spans="1:8" x14ac:dyDescent="0.2">
      <c r="A381" s="249"/>
      <c r="B381" s="249"/>
      <c r="C381" s="249"/>
      <c r="D381" s="249"/>
      <c r="E381" s="249"/>
      <c r="F381" s="249"/>
      <c r="G381" s="249"/>
      <c r="H381" s="249"/>
    </row>
    <row r="382" spans="1:8" x14ac:dyDescent="0.2">
      <c r="A382" s="249"/>
      <c r="B382" s="249"/>
      <c r="C382" s="249"/>
      <c r="D382" s="249"/>
      <c r="E382" s="249"/>
      <c r="F382" s="249"/>
      <c r="G382" s="249"/>
      <c r="H382" s="249"/>
    </row>
    <row r="383" spans="1:8" x14ac:dyDescent="0.2">
      <c r="A383" s="249"/>
      <c r="B383" s="249"/>
      <c r="C383" s="249"/>
      <c r="D383" s="249"/>
      <c r="E383" s="249"/>
      <c r="F383" s="249"/>
      <c r="G383" s="249"/>
      <c r="H383" s="249"/>
    </row>
    <row r="384" spans="1:8" x14ac:dyDescent="0.2">
      <c r="A384" s="249"/>
      <c r="B384" s="249"/>
      <c r="C384" s="249"/>
      <c r="D384" s="249"/>
      <c r="E384" s="249"/>
      <c r="F384" s="249"/>
      <c r="G384" s="249"/>
      <c r="H384" s="249"/>
    </row>
    <row r="385" spans="1:8" x14ac:dyDescent="0.2">
      <c r="A385" s="249"/>
      <c r="B385" s="249"/>
      <c r="C385" s="249"/>
      <c r="D385" s="249"/>
      <c r="E385" s="249"/>
      <c r="F385" s="249"/>
      <c r="G385" s="249"/>
      <c r="H385" s="249"/>
    </row>
    <row r="386" spans="1:8" x14ac:dyDescent="0.2">
      <c r="A386" s="249"/>
      <c r="B386" s="249"/>
      <c r="C386" s="249"/>
      <c r="D386" s="249"/>
      <c r="E386" s="249"/>
      <c r="F386" s="249"/>
      <c r="G386" s="249"/>
      <c r="H386" s="249"/>
    </row>
    <row r="387" spans="1:8" x14ac:dyDescent="0.2">
      <c r="A387" s="249"/>
      <c r="B387" s="249"/>
      <c r="C387" s="249"/>
      <c r="D387" s="249"/>
      <c r="E387" s="249"/>
      <c r="F387" s="249"/>
      <c r="G387" s="249"/>
      <c r="H387" s="249"/>
    </row>
    <row r="388" spans="1:8" x14ac:dyDescent="0.2">
      <c r="A388" s="249"/>
      <c r="B388" s="249"/>
      <c r="C388" s="249"/>
      <c r="D388" s="249"/>
      <c r="E388" s="249"/>
      <c r="F388" s="249"/>
      <c r="G388" s="249"/>
      <c r="H388" s="249"/>
    </row>
    <row r="389" spans="1:8" x14ac:dyDescent="0.2">
      <c r="A389" s="249"/>
      <c r="B389" s="249"/>
      <c r="C389" s="249"/>
      <c r="D389" s="249"/>
      <c r="E389" s="249"/>
      <c r="F389" s="249"/>
      <c r="G389" s="249"/>
      <c r="H389" s="249"/>
    </row>
    <row r="390" spans="1:8" x14ac:dyDescent="0.2">
      <c r="A390" s="249"/>
      <c r="B390" s="249"/>
      <c r="C390" s="249"/>
      <c r="D390" s="249"/>
      <c r="E390" s="249"/>
      <c r="F390" s="249"/>
      <c r="G390" s="249"/>
      <c r="H390" s="249"/>
    </row>
    <row r="391" spans="1:8" x14ac:dyDescent="0.2">
      <c r="A391" s="249"/>
      <c r="B391" s="249"/>
      <c r="C391" s="249"/>
      <c r="D391" s="249"/>
      <c r="E391" s="249"/>
      <c r="F391" s="249"/>
      <c r="G391" s="249"/>
      <c r="H391" s="249"/>
    </row>
    <row r="392" spans="1:8" x14ac:dyDescent="0.2">
      <c r="A392" s="249"/>
      <c r="B392" s="249"/>
      <c r="C392" s="249"/>
      <c r="D392" s="249"/>
      <c r="E392" s="249"/>
      <c r="F392" s="249"/>
      <c r="G392" s="249"/>
      <c r="H392" s="249"/>
    </row>
    <row r="393" spans="1:8" x14ac:dyDescent="0.2">
      <c r="A393" s="249"/>
      <c r="B393" s="249"/>
      <c r="C393" s="249"/>
      <c r="D393" s="249"/>
      <c r="E393" s="249"/>
      <c r="F393" s="249"/>
      <c r="G393" s="249"/>
      <c r="H393" s="249"/>
    </row>
    <row r="394" spans="1:8" x14ac:dyDescent="0.2">
      <c r="A394" s="249"/>
      <c r="B394" s="249"/>
      <c r="C394" s="249"/>
      <c r="D394" s="249"/>
      <c r="E394" s="249"/>
      <c r="F394" s="249"/>
      <c r="G394" s="249"/>
      <c r="H394" s="249"/>
    </row>
    <row r="395" spans="1:8" x14ac:dyDescent="0.2">
      <c r="A395" s="249"/>
      <c r="B395" s="249"/>
      <c r="C395" s="249"/>
      <c r="D395" s="249"/>
      <c r="E395" s="249"/>
      <c r="F395" s="249"/>
      <c r="G395" s="249"/>
      <c r="H395" s="249"/>
    </row>
    <row r="396" spans="1:8" x14ac:dyDescent="0.2">
      <c r="A396" s="249"/>
      <c r="B396" s="249"/>
      <c r="C396" s="249"/>
      <c r="D396" s="249"/>
      <c r="E396" s="249"/>
      <c r="F396" s="249"/>
      <c r="G396" s="249"/>
      <c r="H396" s="249"/>
    </row>
    <row r="397" spans="1:8" x14ac:dyDescent="0.2">
      <c r="A397" s="249"/>
      <c r="B397" s="249"/>
      <c r="C397" s="249"/>
      <c r="D397" s="249"/>
      <c r="E397" s="249"/>
      <c r="F397" s="249"/>
      <c r="G397" s="249"/>
      <c r="H397" s="249"/>
    </row>
    <row r="398" spans="1:8" x14ac:dyDescent="0.2">
      <c r="A398" s="249"/>
      <c r="B398" s="249"/>
      <c r="C398" s="249"/>
      <c r="D398" s="249"/>
      <c r="E398" s="249"/>
      <c r="F398" s="249"/>
      <c r="G398" s="249"/>
      <c r="H398" s="249"/>
    </row>
    <row r="399" spans="1:8" x14ac:dyDescent="0.2">
      <c r="A399" s="249"/>
      <c r="B399" s="249"/>
      <c r="C399" s="249"/>
      <c r="D399" s="249"/>
      <c r="E399" s="249"/>
      <c r="F399" s="249"/>
      <c r="G399" s="249"/>
      <c r="H399" s="249"/>
    </row>
    <row r="400" spans="1:8" x14ac:dyDescent="0.2">
      <c r="A400" s="249"/>
      <c r="B400" s="249"/>
      <c r="C400" s="249"/>
      <c r="D400" s="249"/>
      <c r="E400" s="249"/>
      <c r="F400" s="249"/>
      <c r="G400" s="249"/>
      <c r="H400" s="249"/>
    </row>
    <row r="401" spans="1:8" x14ac:dyDescent="0.2">
      <c r="A401" s="249"/>
      <c r="B401" s="249"/>
      <c r="C401" s="249"/>
      <c r="D401" s="249"/>
      <c r="E401" s="249"/>
      <c r="F401" s="249"/>
      <c r="G401" s="249"/>
      <c r="H401" s="249"/>
    </row>
    <row r="402" spans="1:8" x14ac:dyDescent="0.2">
      <c r="A402" s="249"/>
      <c r="B402" s="249"/>
      <c r="C402" s="249"/>
      <c r="D402" s="249"/>
      <c r="E402" s="249"/>
      <c r="F402" s="249"/>
      <c r="G402" s="249"/>
      <c r="H402" s="249"/>
    </row>
    <row r="403" spans="1:8" x14ac:dyDescent="0.2">
      <c r="A403" s="249"/>
      <c r="B403" s="249"/>
      <c r="C403" s="249"/>
      <c r="D403" s="249"/>
      <c r="E403" s="249"/>
      <c r="F403" s="249"/>
      <c r="G403" s="249"/>
      <c r="H403" s="249"/>
    </row>
    <row r="404" spans="1:8" x14ac:dyDescent="0.2">
      <c r="A404" s="249"/>
      <c r="B404" s="249"/>
      <c r="C404" s="249"/>
      <c r="D404" s="249"/>
      <c r="E404" s="249"/>
      <c r="F404" s="249"/>
      <c r="G404" s="249"/>
      <c r="H404" s="249"/>
    </row>
    <row r="405" spans="1:8" x14ac:dyDescent="0.2">
      <c r="A405" s="249"/>
      <c r="B405" s="249"/>
      <c r="C405" s="249"/>
      <c r="D405" s="249"/>
      <c r="E405" s="249"/>
      <c r="F405" s="249"/>
      <c r="G405" s="249"/>
      <c r="H405" s="249"/>
    </row>
    <row r="406" spans="1:8" x14ac:dyDescent="0.2">
      <c r="A406" s="249"/>
      <c r="B406" s="249"/>
      <c r="C406" s="249"/>
      <c r="D406" s="249"/>
      <c r="E406" s="249"/>
      <c r="F406" s="249"/>
      <c r="G406" s="249"/>
      <c r="H406" s="249"/>
    </row>
    <row r="407" spans="1:8" x14ac:dyDescent="0.2">
      <c r="A407" s="249"/>
      <c r="B407" s="249"/>
      <c r="C407" s="249"/>
      <c r="D407" s="249"/>
      <c r="E407" s="249"/>
      <c r="F407" s="249"/>
      <c r="G407" s="249"/>
      <c r="H407" s="249"/>
    </row>
    <row r="408" spans="1:8" x14ac:dyDescent="0.2">
      <c r="A408" s="249"/>
      <c r="B408" s="249"/>
      <c r="C408" s="249"/>
      <c r="D408" s="249"/>
      <c r="E408" s="249"/>
      <c r="F408" s="249"/>
      <c r="G408" s="249"/>
      <c r="H408" s="249"/>
    </row>
    <row r="409" spans="1:8" x14ac:dyDescent="0.2">
      <c r="A409" s="249"/>
      <c r="B409" s="249"/>
      <c r="C409" s="249"/>
      <c r="D409" s="249"/>
      <c r="E409" s="249"/>
      <c r="F409" s="249"/>
      <c r="G409" s="249"/>
      <c r="H409" s="249"/>
    </row>
    <row r="410" spans="1:8" x14ac:dyDescent="0.2">
      <c r="A410" s="249"/>
      <c r="B410" s="249"/>
      <c r="C410" s="249"/>
      <c r="D410" s="249"/>
      <c r="E410" s="249"/>
      <c r="F410" s="249"/>
      <c r="G410" s="249"/>
      <c r="H410" s="249"/>
    </row>
    <row r="411" spans="1:8" x14ac:dyDescent="0.2">
      <c r="A411" s="249"/>
      <c r="B411" s="249"/>
      <c r="C411" s="249"/>
      <c r="D411" s="249"/>
      <c r="E411" s="249"/>
      <c r="F411" s="249"/>
      <c r="G411" s="249"/>
      <c r="H411" s="249"/>
    </row>
    <row r="412" spans="1:8" x14ac:dyDescent="0.2">
      <c r="A412" s="249"/>
      <c r="B412" s="249"/>
      <c r="C412" s="249"/>
      <c r="D412" s="249"/>
      <c r="E412" s="249"/>
      <c r="F412" s="249"/>
      <c r="G412" s="249"/>
      <c r="H412" s="249"/>
    </row>
    <row r="413" spans="1:8" x14ac:dyDescent="0.2">
      <c r="A413" s="249"/>
      <c r="B413" s="249"/>
      <c r="C413" s="249"/>
      <c r="D413" s="249"/>
      <c r="E413" s="249"/>
      <c r="F413" s="249"/>
      <c r="G413" s="249"/>
      <c r="H413" s="249"/>
    </row>
    <row r="414" spans="1:8" x14ac:dyDescent="0.2">
      <c r="A414" s="249"/>
      <c r="B414" s="249"/>
      <c r="C414" s="249"/>
      <c r="D414" s="249"/>
      <c r="E414" s="249"/>
      <c r="F414" s="249"/>
      <c r="G414" s="249"/>
      <c r="H414" s="249"/>
    </row>
    <row r="415" spans="1:8" x14ac:dyDescent="0.2">
      <c r="A415" s="249"/>
      <c r="B415" s="249"/>
      <c r="C415" s="249"/>
      <c r="D415" s="249"/>
      <c r="E415" s="249"/>
      <c r="F415" s="249"/>
      <c r="G415" s="249"/>
      <c r="H415" s="249"/>
    </row>
    <row r="416" spans="1:8" x14ac:dyDescent="0.2">
      <c r="A416" s="249"/>
      <c r="B416" s="249"/>
      <c r="C416" s="249"/>
      <c r="D416" s="249"/>
      <c r="E416" s="249"/>
      <c r="F416" s="249"/>
      <c r="G416" s="249"/>
      <c r="H416" s="249"/>
    </row>
    <row r="417" spans="1:8" x14ac:dyDescent="0.2">
      <c r="A417" s="249"/>
      <c r="B417" s="249"/>
      <c r="C417" s="249"/>
      <c r="D417" s="249"/>
      <c r="E417" s="249"/>
      <c r="F417" s="249"/>
      <c r="G417" s="249"/>
      <c r="H417" s="249"/>
    </row>
    <row r="418" spans="1:8" x14ac:dyDescent="0.2">
      <c r="A418" s="249"/>
      <c r="B418" s="249"/>
      <c r="C418" s="249"/>
      <c r="D418" s="249"/>
      <c r="E418" s="249"/>
      <c r="F418" s="249"/>
      <c r="G418" s="249"/>
      <c r="H418" s="249"/>
    </row>
    <row r="419" spans="1:8" x14ac:dyDescent="0.2">
      <c r="A419" s="249"/>
      <c r="B419" s="249"/>
      <c r="C419" s="249"/>
      <c r="D419" s="249"/>
      <c r="E419" s="249"/>
      <c r="F419" s="249"/>
      <c r="G419" s="249"/>
      <c r="H419" s="249"/>
    </row>
    <row r="420" spans="1:8" x14ac:dyDescent="0.2">
      <c r="A420" s="249"/>
      <c r="B420" s="249"/>
      <c r="C420" s="249"/>
      <c r="D420" s="249"/>
      <c r="E420" s="249"/>
      <c r="F420" s="249"/>
      <c r="G420" s="249"/>
      <c r="H420" s="249"/>
    </row>
    <row r="421" spans="1:8" x14ac:dyDescent="0.2">
      <c r="A421" s="249"/>
      <c r="B421" s="249"/>
      <c r="C421" s="249"/>
      <c r="D421" s="249"/>
      <c r="E421" s="249"/>
      <c r="F421" s="249"/>
      <c r="G421" s="249"/>
      <c r="H421" s="249"/>
    </row>
    <row r="422" spans="1:8" x14ac:dyDescent="0.2">
      <c r="A422" s="249"/>
      <c r="B422" s="249"/>
      <c r="C422" s="249"/>
      <c r="D422" s="249"/>
      <c r="E422" s="249"/>
      <c r="F422" s="249"/>
      <c r="G422" s="249"/>
      <c r="H422" s="249"/>
    </row>
    <row r="423" spans="1:8" x14ac:dyDescent="0.2">
      <c r="A423" s="249"/>
      <c r="B423" s="249"/>
      <c r="C423" s="249"/>
      <c r="D423" s="249"/>
      <c r="E423" s="249"/>
      <c r="F423" s="249"/>
      <c r="G423" s="249"/>
      <c r="H423" s="249"/>
    </row>
    <row r="424" spans="1:8" x14ac:dyDescent="0.2">
      <c r="A424" s="249"/>
      <c r="B424" s="249"/>
      <c r="C424" s="249"/>
      <c r="D424" s="249"/>
      <c r="E424" s="249"/>
      <c r="F424" s="249"/>
      <c r="G424" s="249"/>
      <c r="H424" s="249"/>
    </row>
    <row r="425" spans="1:8" x14ac:dyDescent="0.2">
      <c r="A425" s="249"/>
      <c r="B425" s="249"/>
      <c r="C425" s="249"/>
      <c r="D425" s="249"/>
      <c r="E425" s="249"/>
      <c r="F425" s="249"/>
      <c r="G425" s="249"/>
      <c r="H425" s="249"/>
    </row>
    <row r="426" spans="1:8" x14ac:dyDescent="0.2">
      <c r="A426" s="249"/>
      <c r="B426" s="249"/>
      <c r="C426" s="249"/>
      <c r="D426" s="249"/>
      <c r="E426" s="249"/>
      <c r="F426" s="249"/>
      <c r="G426" s="249"/>
      <c r="H426" s="249"/>
    </row>
    <row r="427" spans="1:8" x14ac:dyDescent="0.2">
      <c r="A427" s="249"/>
      <c r="B427" s="249"/>
      <c r="C427" s="249"/>
      <c r="D427" s="249"/>
      <c r="E427" s="249"/>
      <c r="F427" s="249"/>
      <c r="G427" s="249"/>
      <c r="H427" s="249"/>
    </row>
    <row r="428" spans="1:8" x14ac:dyDescent="0.2">
      <c r="A428" s="249"/>
      <c r="B428" s="249"/>
      <c r="C428" s="249"/>
      <c r="D428" s="249"/>
      <c r="E428" s="249"/>
      <c r="F428" s="249"/>
      <c r="G428" s="249"/>
      <c r="H428" s="249"/>
    </row>
    <row r="429" spans="1:8" x14ac:dyDescent="0.2">
      <c r="A429" s="249"/>
      <c r="B429" s="249"/>
      <c r="C429" s="249"/>
      <c r="D429" s="249"/>
      <c r="E429" s="249"/>
      <c r="F429" s="249"/>
      <c r="G429" s="249"/>
      <c r="H429" s="249"/>
    </row>
    <row r="430" spans="1:8" x14ac:dyDescent="0.2">
      <c r="A430" s="249"/>
      <c r="B430" s="249"/>
      <c r="C430" s="249"/>
      <c r="D430" s="249"/>
      <c r="E430" s="249"/>
      <c r="F430" s="249"/>
      <c r="G430" s="249"/>
      <c r="H430" s="249"/>
    </row>
    <row r="431" spans="1:8" x14ac:dyDescent="0.2">
      <c r="A431" s="249"/>
      <c r="B431" s="249"/>
      <c r="C431" s="249"/>
      <c r="D431" s="249"/>
      <c r="E431" s="249"/>
      <c r="F431" s="249"/>
      <c r="G431" s="249"/>
      <c r="H431" s="249"/>
    </row>
    <row r="432" spans="1:8" x14ac:dyDescent="0.2">
      <c r="A432" s="249"/>
      <c r="B432" s="249"/>
      <c r="C432" s="249"/>
      <c r="D432" s="249"/>
      <c r="E432" s="249"/>
      <c r="F432" s="249"/>
      <c r="G432" s="249"/>
      <c r="H432" s="249"/>
    </row>
    <row r="433" spans="1:8" x14ac:dyDescent="0.2">
      <c r="A433" s="249"/>
      <c r="B433" s="249"/>
      <c r="C433" s="249"/>
      <c r="D433" s="249"/>
      <c r="E433" s="249"/>
      <c r="F433" s="249"/>
      <c r="G433" s="249"/>
      <c r="H433" s="249"/>
    </row>
    <row r="434" spans="1:8" x14ac:dyDescent="0.2">
      <c r="A434" s="249"/>
      <c r="B434" s="249"/>
      <c r="C434" s="249"/>
      <c r="D434" s="249"/>
      <c r="E434" s="249"/>
      <c r="F434" s="249"/>
      <c r="G434" s="249"/>
      <c r="H434" s="249"/>
    </row>
    <row r="435" spans="1:8" x14ac:dyDescent="0.2">
      <c r="A435" s="249"/>
      <c r="B435" s="249"/>
      <c r="C435" s="249"/>
      <c r="D435" s="249"/>
      <c r="E435" s="249"/>
      <c r="F435" s="249"/>
      <c r="G435" s="249"/>
      <c r="H435" s="249"/>
    </row>
    <row r="436" spans="1:8" x14ac:dyDescent="0.2">
      <c r="A436" s="249"/>
      <c r="B436" s="249"/>
      <c r="C436" s="249"/>
      <c r="D436" s="249"/>
      <c r="E436" s="249"/>
      <c r="F436" s="249"/>
      <c r="G436" s="249"/>
      <c r="H436" s="249"/>
    </row>
    <row r="437" spans="1:8" x14ac:dyDescent="0.2">
      <c r="A437" s="249"/>
      <c r="B437" s="249"/>
      <c r="C437" s="249"/>
      <c r="D437" s="249"/>
      <c r="E437" s="249"/>
      <c r="F437" s="249"/>
      <c r="G437" s="249"/>
      <c r="H437" s="249"/>
    </row>
    <row r="438" spans="1:8" x14ac:dyDescent="0.2">
      <c r="A438" s="249"/>
      <c r="B438" s="249"/>
      <c r="C438" s="249"/>
      <c r="D438" s="249"/>
      <c r="E438" s="249"/>
      <c r="F438" s="249"/>
      <c r="G438" s="249"/>
      <c r="H438" s="249"/>
    </row>
    <row r="439" spans="1:8" x14ac:dyDescent="0.2">
      <c r="A439" s="249"/>
      <c r="B439" s="249"/>
      <c r="C439" s="249"/>
      <c r="D439" s="249"/>
      <c r="E439" s="249"/>
      <c r="F439" s="249"/>
      <c r="G439" s="249"/>
      <c r="H439" s="249"/>
    </row>
    <row r="440" spans="1:8" x14ac:dyDescent="0.2">
      <c r="A440" s="249"/>
      <c r="B440" s="249"/>
      <c r="C440" s="249"/>
      <c r="D440" s="249"/>
      <c r="E440" s="249"/>
      <c r="F440" s="249"/>
      <c r="G440" s="249"/>
      <c r="H440" s="249"/>
    </row>
    <row r="441" spans="1:8" x14ac:dyDescent="0.2">
      <c r="A441" s="249"/>
      <c r="B441" s="249"/>
      <c r="C441" s="249"/>
      <c r="D441" s="249"/>
      <c r="E441" s="249"/>
      <c r="F441" s="249"/>
      <c r="G441" s="249"/>
      <c r="H441" s="249"/>
    </row>
    <row r="442" spans="1:8" x14ac:dyDescent="0.2">
      <c r="A442" s="249"/>
      <c r="B442" s="249"/>
      <c r="C442" s="249"/>
      <c r="D442" s="249"/>
      <c r="E442" s="249"/>
      <c r="F442" s="249"/>
      <c r="G442" s="249"/>
      <c r="H442" s="249"/>
    </row>
    <row r="443" spans="1:8" x14ac:dyDescent="0.2">
      <c r="A443" s="249"/>
      <c r="B443" s="249"/>
      <c r="C443" s="249"/>
      <c r="D443" s="249"/>
      <c r="E443" s="249"/>
      <c r="F443" s="249"/>
      <c r="G443" s="249"/>
      <c r="H443" s="249"/>
    </row>
    <row r="444" spans="1:8" x14ac:dyDescent="0.2">
      <c r="A444" s="249"/>
      <c r="B444" s="249"/>
      <c r="C444" s="249"/>
      <c r="D444" s="249"/>
      <c r="E444" s="249"/>
      <c r="F444" s="249"/>
      <c r="G444" s="249"/>
      <c r="H444" s="249"/>
    </row>
    <row r="445" spans="1:8" x14ac:dyDescent="0.2">
      <c r="A445" s="249"/>
      <c r="B445" s="249"/>
      <c r="C445" s="249"/>
      <c r="D445" s="249"/>
      <c r="E445" s="249"/>
      <c r="F445" s="249"/>
      <c r="G445" s="249"/>
      <c r="H445" s="249"/>
    </row>
    <row r="446" spans="1:8" x14ac:dyDescent="0.2">
      <c r="A446" s="249"/>
      <c r="B446" s="249"/>
      <c r="C446" s="249"/>
      <c r="D446" s="249"/>
      <c r="E446" s="249"/>
      <c r="F446" s="249"/>
      <c r="G446" s="249"/>
      <c r="H446" s="249"/>
    </row>
    <row r="447" spans="1:8" x14ac:dyDescent="0.2">
      <c r="A447" s="249"/>
      <c r="B447" s="249"/>
      <c r="C447" s="249"/>
      <c r="D447" s="249"/>
      <c r="E447" s="249"/>
      <c r="F447" s="249"/>
      <c r="G447" s="249"/>
      <c r="H447" s="249"/>
    </row>
    <row r="448" spans="1:8" x14ac:dyDescent="0.2">
      <c r="A448" s="249"/>
      <c r="B448" s="249"/>
      <c r="C448" s="249"/>
      <c r="D448" s="249"/>
      <c r="E448" s="249"/>
      <c r="F448" s="249"/>
      <c r="G448" s="249"/>
      <c r="H448" s="249"/>
    </row>
    <row r="449" spans="1:8" x14ac:dyDescent="0.2">
      <c r="A449" s="249"/>
      <c r="B449" s="249"/>
      <c r="C449" s="249"/>
      <c r="D449" s="249"/>
      <c r="E449" s="249"/>
      <c r="F449" s="249"/>
      <c r="G449" s="249"/>
      <c r="H449" s="249"/>
    </row>
    <row r="450" spans="1:8" x14ac:dyDescent="0.2">
      <c r="A450" s="249"/>
      <c r="B450" s="249"/>
      <c r="C450" s="249"/>
      <c r="D450" s="249"/>
      <c r="E450" s="249"/>
      <c r="F450" s="249"/>
      <c r="G450" s="249"/>
      <c r="H450" s="249"/>
    </row>
    <row r="451" spans="1:8" x14ac:dyDescent="0.2">
      <c r="A451" s="249"/>
      <c r="B451" s="249"/>
      <c r="C451" s="249"/>
      <c r="D451" s="249"/>
      <c r="E451" s="249"/>
      <c r="F451" s="249"/>
      <c r="G451" s="249"/>
      <c r="H451" s="249"/>
    </row>
    <row r="452" spans="1:8" x14ac:dyDescent="0.2">
      <c r="A452" s="249"/>
      <c r="B452" s="249"/>
      <c r="C452" s="249"/>
      <c r="D452" s="249"/>
      <c r="E452" s="249"/>
      <c r="F452" s="249"/>
      <c r="G452" s="249"/>
      <c r="H452" s="249"/>
    </row>
    <row r="453" spans="1:8" x14ac:dyDescent="0.2">
      <c r="A453" s="249"/>
      <c r="B453" s="249"/>
      <c r="C453" s="249"/>
      <c r="D453" s="249"/>
      <c r="E453" s="249"/>
      <c r="F453" s="249"/>
      <c r="G453" s="249"/>
      <c r="H453" s="249"/>
    </row>
    <row r="454" spans="1:8" x14ac:dyDescent="0.2">
      <c r="A454" s="249"/>
      <c r="B454" s="249"/>
      <c r="C454" s="249"/>
      <c r="D454" s="249"/>
      <c r="E454" s="249"/>
      <c r="F454" s="249"/>
      <c r="G454" s="249"/>
      <c r="H454" s="249"/>
    </row>
    <row r="455" spans="1:8" x14ac:dyDescent="0.2">
      <c r="A455" s="249"/>
      <c r="B455" s="249"/>
      <c r="C455" s="249"/>
      <c r="D455" s="249"/>
      <c r="E455" s="249"/>
      <c r="F455" s="249"/>
      <c r="G455" s="249"/>
      <c r="H455" s="249"/>
    </row>
    <row r="456" spans="1:8" x14ac:dyDescent="0.2">
      <c r="A456" s="249"/>
      <c r="B456" s="249"/>
      <c r="C456" s="249"/>
      <c r="D456" s="249"/>
      <c r="E456" s="249"/>
      <c r="F456" s="249"/>
      <c r="G456" s="249"/>
      <c r="H456" s="249"/>
    </row>
    <row r="457" spans="1:8" x14ac:dyDescent="0.2">
      <c r="A457" s="249"/>
      <c r="B457" s="249"/>
      <c r="C457" s="249"/>
      <c r="D457" s="249"/>
      <c r="E457" s="249"/>
      <c r="F457" s="249"/>
      <c r="G457" s="249"/>
      <c r="H457" s="249"/>
    </row>
    <row r="458" spans="1:8" x14ac:dyDescent="0.2">
      <c r="A458" s="249"/>
      <c r="B458" s="249"/>
      <c r="C458" s="249"/>
      <c r="D458" s="249"/>
      <c r="E458" s="249"/>
      <c r="F458" s="249"/>
      <c r="G458" s="249"/>
      <c r="H458" s="249"/>
    </row>
    <row r="459" spans="1:8" x14ac:dyDescent="0.2">
      <c r="A459" s="249"/>
      <c r="B459" s="249"/>
      <c r="C459" s="249"/>
      <c r="D459" s="249"/>
      <c r="E459" s="249"/>
      <c r="F459" s="249"/>
      <c r="G459" s="249"/>
      <c r="H459" s="249"/>
    </row>
    <row r="460" spans="1:8" x14ac:dyDescent="0.2">
      <c r="A460" s="249"/>
      <c r="B460" s="249"/>
      <c r="C460" s="249"/>
      <c r="D460" s="249"/>
      <c r="E460" s="249"/>
      <c r="F460" s="249"/>
      <c r="G460" s="249"/>
      <c r="H460" s="249"/>
    </row>
    <row r="461" spans="1:8" x14ac:dyDescent="0.2">
      <c r="A461" s="249"/>
      <c r="B461" s="249"/>
      <c r="C461" s="249"/>
      <c r="D461" s="249"/>
      <c r="E461" s="249"/>
      <c r="F461" s="249"/>
      <c r="G461" s="249"/>
      <c r="H461" s="249"/>
    </row>
    <row r="462" spans="1:8" x14ac:dyDescent="0.2">
      <c r="A462" s="249"/>
      <c r="B462" s="249"/>
      <c r="C462" s="249"/>
      <c r="D462" s="249"/>
      <c r="E462" s="249"/>
      <c r="F462" s="249"/>
      <c r="G462" s="249"/>
      <c r="H462" s="249"/>
    </row>
    <row r="463" spans="1:8" x14ac:dyDescent="0.2">
      <c r="A463" s="249"/>
      <c r="B463" s="249"/>
      <c r="C463" s="249"/>
      <c r="D463" s="249"/>
      <c r="E463" s="249"/>
      <c r="F463" s="249"/>
      <c r="G463" s="249"/>
      <c r="H463" s="249"/>
    </row>
    <row r="464" spans="1:8" x14ac:dyDescent="0.2">
      <c r="A464" s="249"/>
      <c r="B464" s="249"/>
      <c r="C464" s="249"/>
      <c r="D464" s="249"/>
      <c r="E464" s="249"/>
      <c r="F464" s="249"/>
      <c r="G464" s="249"/>
      <c r="H464" s="249"/>
    </row>
    <row r="465" spans="1:8" x14ac:dyDescent="0.2">
      <c r="A465" s="249"/>
      <c r="B465" s="249"/>
      <c r="C465" s="249"/>
      <c r="D465" s="249"/>
      <c r="E465" s="249"/>
      <c r="F465" s="249"/>
      <c r="G465" s="249"/>
      <c r="H465" s="249"/>
    </row>
    <row r="466" spans="1:8" x14ac:dyDescent="0.2">
      <c r="A466" s="249"/>
      <c r="B466" s="249"/>
      <c r="C466" s="249"/>
      <c r="D466" s="249"/>
      <c r="E466" s="249"/>
      <c r="F466" s="249"/>
      <c r="G466" s="249"/>
      <c r="H466" s="249"/>
    </row>
    <row r="467" spans="1:8" x14ac:dyDescent="0.2">
      <c r="A467" s="249"/>
      <c r="B467" s="249"/>
      <c r="C467" s="249"/>
      <c r="D467" s="249"/>
      <c r="E467" s="249"/>
      <c r="F467" s="249"/>
      <c r="G467" s="249"/>
      <c r="H467" s="249"/>
    </row>
    <row r="468" spans="1:8" x14ac:dyDescent="0.2">
      <c r="A468" s="249"/>
      <c r="B468" s="249"/>
      <c r="C468" s="249"/>
      <c r="D468" s="249"/>
      <c r="E468" s="249"/>
      <c r="F468" s="249"/>
      <c r="G468" s="249"/>
      <c r="H468" s="249"/>
    </row>
    <row r="469" spans="1:8" x14ac:dyDescent="0.2">
      <c r="A469" s="249"/>
      <c r="B469" s="249"/>
      <c r="C469" s="249"/>
      <c r="D469" s="249"/>
      <c r="E469" s="249"/>
      <c r="F469" s="249"/>
      <c r="G469" s="249"/>
      <c r="H469" s="249"/>
    </row>
    <row r="470" spans="1:8" x14ac:dyDescent="0.2">
      <c r="A470" s="249"/>
      <c r="B470" s="249"/>
      <c r="C470" s="249"/>
      <c r="D470" s="249"/>
      <c r="E470" s="249"/>
      <c r="F470" s="249"/>
      <c r="G470" s="249"/>
      <c r="H470" s="249"/>
    </row>
    <row r="471" spans="1:8" x14ac:dyDescent="0.2">
      <c r="A471" s="249"/>
      <c r="B471" s="249"/>
      <c r="C471" s="249"/>
      <c r="D471" s="249"/>
      <c r="E471" s="249"/>
      <c r="F471" s="249"/>
      <c r="G471" s="249"/>
      <c r="H471" s="249"/>
    </row>
    <row r="472" spans="1:8" x14ac:dyDescent="0.2">
      <c r="A472" s="249"/>
      <c r="B472" s="249"/>
      <c r="C472" s="249"/>
      <c r="D472" s="249"/>
      <c r="E472" s="249"/>
      <c r="F472" s="249"/>
      <c r="G472" s="249"/>
      <c r="H472" s="249"/>
    </row>
    <row r="473" spans="1:8" x14ac:dyDescent="0.2">
      <c r="A473" s="249"/>
      <c r="B473" s="249"/>
      <c r="C473" s="249"/>
      <c r="D473" s="249"/>
      <c r="E473" s="249"/>
      <c r="F473" s="249"/>
      <c r="G473" s="249"/>
      <c r="H473" s="249"/>
    </row>
    <row r="474" spans="1:8" x14ac:dyDescent="0.2">
      <c r="A474" s="249"/>
      <c r="B474" s="249"/>
      <c r="C474" s="249"/>
      <c r="D474" s="249"/>
      <c r="E474" s="249"/>
      <c r="F474" s="249"/>
      <c r="G474" s="249"/>
      <c r="H474" s="249"/>
    </row>
    <row r="475" spans="1:8" x14ac:dyDescent="0.2">
      <c r="A475" s="249"/>
      <c r="B475" s="249"/>
      <c r="C475" s="249"/>
      <c r="D475" s="249"/>
      <c r="E475" s="249"/>
      <c r="F475" s="249"/>
      <c r="G475" s="249"/>
      <c r="H475" s="249"/>
    </row>
    <row r="476" spans="1:8" x14ac:dyDescent="0.2">
      <c r="A476" s="249"/>
      <c r="B476" s="249"/>
      <c r="C476" s="249"/>
      <c r="D476" s="249"/>
      <c r="E476" s="249"/>
      <c r="F476" s="249"/>
      <c r="G476" s="249"/>
      <c r="H476" s="249"/>
    </row>
    <row r="477" spans="1:8" x14ac:dyDescent="0.2">
      <c r="A477" s="249"/>
      <c r="B477" s="249"/>
      <c r="C477" s="249"/>
      <c r="D477" s="249"/>
      <c r="E477" s="249"/>
      <c r="F477" s="249"/>
      <c r="G477" s="249"/>
      <c r="H477" s="249"/>
    </row>
    <row r="478" spans="1:8" x14ac:dyDescent="0.2">
      <c r="A478" s="249"/>
      <c r="B478" s="249"/>
      <c r="C478" s="249"/>
      <c r="D478" s="249"/>
      <c r="E478" s="249"/>
      <c r="F478" s="249"/>
      <c r="G478" s="249"/>
      <c r="H478" s="249"/>
    </row>
    <row r="479" spans="1:8" x14ac:dyDescent="0.2">
      <c r="A479" s="249"/>
      <c r="B479" s="249"/>
      <c r="C479" s="249"/>
      <c r="D479" s="249"/>
      <c r="E479" s="249"/>
      <c r="F479" s="249"/>
      <c r="G479" s="249"/>
      <c r="H479" s="249"/>
    </row>
    <row r="480" spans="1:8" x14ac:dyDescent="0.2">
      <c r="A480" s="249"/>
      <c r="B480" s="249"/>
      <c r="C480" s="249"/>
      <c r="D480" s="249"/>
      <c r="E480" s="249"/>
      <c r="F480" s="249"/>
      <c r="G480" s="249"/>
      <c r="H480" s="249"/>
    </row>
    <row r="481" spans="1:8" x14ac:dyDescent="0.2">
      <c r="A481" s="249"/>
      <c r="B481" s="249"/>
      <c r="C481" s="249"/>
      <c r="D481" s="249"/>
      <c r="E481" s="249"/>
      <c r="F481" s="249"/>
      <c r="G481" s="249"/>
      <c r="H481" s="249"/>
    </row>
    <row r="482" spans="1:8" x14ac:dyDescent="0.2">
      <c r="A482" s="249"/>
      <c r="B482" s="249"/>
      <c r="C482" s="249"/>
      <c r="D482" s="249"/>
      <c r="E482" s="249"/>
      <c r="F482" s="249"/>
      <c r="G482" s="249"/>
      <c r="H482" s="249"/>
    </row>
    <row r="483" spans="1:8" x14ac:dyDescent="0.2">
      <c r="A483" s="249"/>
      <c r="B483" s="249"/>
      <c r="C483" s="249"/>
      <c r="D483" s="249"/>
      <c r="E483" s="249"/>
      <c r="F483" s="249"/>
      <c r="G483" s="249"/>
      <c r="H483" s="249"/>
    </row>
    <row r="484" spans="1:8" x14ac:dyDescent="0.2">
      <c r="A484" s="249"/>
      <c r="B484" s="249"/>
      <c r="C484" s="249"/>
      <c r="D484" s="249"/>
      <c r="E484" s="249"/>
      <c r="F484" s="249"/>
      <c r="G484" s="249"/>
      <c r="H484" s="249"/>
    </row>
    <row r="485" spans="1:8" x14ac:dyDescent="0.2">
      <c r="A485" s="249"/>
      <c r="B485" s="249"/>
      <c r="C485" s="249"/>
      <c r="D485" s="249"/>
      <c r="E485" s="249"/>
      <c r="F485" s="249"/>
      <c r="G485" s="249"/>
      <c r="H485" s="249"/>
    </row>
    <row r="486" spans="1:8" x14ac:dyDescent="0.2">
      <c r="A486" s="249"/>
      <c r="B486" s="249"/>
      <c r="C486" s="249"/>
      <c r="D486" s="249"/>
      <c r="E486" s="249"/>
      <c r="F486" s="249"/>
      <c r="G486" s="249"/>
      <c r="H486" s="249"/>
    </row>
    <row r="487" spans="1:8" x14ac:dyDescent="0.2">
      <c r="A487" s="249"/>
      <c r="B487" s="249"/>
      <c r="C487" s="249"/>
      <c r="D487" s="249"/>
      <c r="E487" s="249"/>
      <c r="F487" s="249"/>
      <c r="G487" s="249"/>
      <c r="H487" s="249"/>
    </row>
    <row r="488" spans="1:8" x14ac:dyDescent="0.2">
      <c r="A488" s="249"/>
      <c r="B488" s="249"/>
      <c r="C488" s="249"/>
      <c r="D488" s="249"/>
      <c r="E488" s="249"/>
      <c r="F488" s="249"/>
      <c r="G488" s="249"/>
      <c r="H488" s="249"/>
    </row>
    <row r="489" spans="1:8" x14ac:dyDescent="0.2">
      <c r="A489" s="249"/>
      <c r="B489" s="249"/>
      <c r="C489" s="249"/>
      <c r="D489" s="249"/>
      <c r="E489" s="249"/>
      <c r="F489" s="249"/>
      <c r="G489" s="249"/>
      <c r="H489" s="249"/>
    </row>
    <row r="490" spans="1:8" x14ac:dyDescent="0.2">
      <c r="A490" s="249"/>
      <c r="B490" s="249"/>
      <c r="C490" s="249"/>
      <c r="D490" s="249"/>
      <c r="E490" s="249"/>
      <c r="F490" s="249"/>
      <c r="G490" s="249"/>
      <c r="H490" s="249"/>
    </row>
    <row r="491" spans="1:8" x14ac:dyDescent="0.2">
      <c r="A491" s="249"/>
      <c r="B491" s="249"/>
      <c r="C491" s="249"/>
      <c r="D491" s="249"/>
      <c r="E491" s="249"/>
      <c r="F491" s="249"/>
      <c r="G491" s="249"/>
      <c r="H491" s="249"/>
    </row>
  </sheetData>
  <hyperlinks>
    <hyperlink ref="C1" location="Zentrale!A1" display="Zentrale!A1" xr:uid="{B190D2A1-5BAF-4B74-983A-36349D5D3DA6}"/>
  </hyperlink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&amp;L&amp;F&amp;C&amp;Aotizen&amp;R&amp;D</oddHeader>
    <oddFooter>&amp;CSeite 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FD7B1-FBE4-4857-9486-761206395A94}">
  <dimension ref="A1:J148"/>
  <sheetViews>
    <sheetView showGridLines="0" showRowColHeaders="0" zoomScale="115" zoomScaleNormal="115" workbookViewId="0">
      <pane ySplit="4" topLeftCell="A5" activePane="bottomLeft" state="frozenSplit"/>
      <selection pane="bottomLeft" activeCell="A5" sqref="A5"/>
    </sheetView>
  </sheetViews>
  <sheetFormatPr baseColWidth="10" defaultRowHeight="12.75" x14ac:dyDescent="0.2"/>
  <cols>
    <col min="1" max="1" width="11.42578125" style="43"/>
    <col min="2" max="2" width="2.42578125" style="43" customWidth="1"/>
    <col min="3" max="3" width="9.28515625" style="67" customWidth="1"/>
    <col min="4" max="4" width="3.28515625" style="43" customWidth="1"/>
    <col min="5" max="5" width="11.42578125" style="43"/>
    <col min="6" max="6" width="5.140625" style="43" customWidth="1"/>
    <col min="7" max="7" width="11.42578125" style="43"/>
    <col min="8" max="8" width="15.42578125" style="43" customWidth="1"/>
    <col min="9" max="9" width="12.7109375" style="43" customWidth="1"/>
    <col min="10" max="10" width="16.140625" style="43" customWidth="1"/>
    <col min="11" max="16384" width="11.42578125" style="43"/>
  </cols>
  <sheetData>
    <row r="1" spans="1:10" x14ac:dyDescent="0.2">
      <c r="A1" s="74" t="s">
        <v>257</v>
      </c>
      <c r="C1" s="378" t="s">
        <v>54</v>
      </c>
    </row>
    <row r="2" spans="1:10" ht="12.75" customHeight="1" x14ac:dyDescent="0.2">
      <c r="B2" s="399"/>
      <c r="C2" s="400"/>
      <c r="D2" s="68"/>
      <c r="E2" s="68"/>
      <c r="F2" s="68"/>
      <c r="G2" s="68"/>
      <c r="H2" s="68"/>
      <c r="I2" s="68"/>
      <c r="J2" s="69"/>
    </row>
    <row r="3" spans="1:10" x14ac:dyDescent="0.2">
      <c r="B3" s="70"/>
      <c r="C3" s="44" t="s">
        <v>51</v>
      </c>
      <c r="D3" s="45"/>
      <c r="E3" s="47" t="s">
        <v>169</v>
      </c>
      <c r="F3" s="45"/>
      <c r="G3" s="45"/>
      <c r="I3" s="45"/>
      <c r="J3" s="71"/>
    </row>
    <row r="4" spans="1:10" x14ac:dyDescent="0.2">
      <c r="B4" s="70"/>
      <c r="C4" s="47"/>
      <c r="D4" s="45"/>
      <c r="E4" s="46" t="s">
        <v>28</v>
      </c>
      <c r="F4" s="45"/>
      <c r="G4" s="48"/>
      <c r="H4" s="45"/>
      <c r="I4" s="45"/>
      <c r="J4" s="71"/>
    </row>
    <row r="5" spans="1:10" x14ac:dyDescent="0.2">
      <c r="A5" s="74" t="s">
        <v>257</v>
      </c>
      <c r="B5" s="70"/>
      <c r="C5" s="47"/>
      <c r="D5" s="45"/>
      <c r="E5" s="47"/>
      <c r="F5" s="45"/>
      <c r="G5" s="48"/>
      <c r="H5" s="45"/>
      <c r="I5" s="45"/>
      <c r="J5" s="71"/>
    </row>
    <row r="6" spans="1:10" x14ac:dyDescent="0.2">
      <c r="B6" s="70"/>
      <c r="C6" s="47"/>
      <c r="D6" s="45"/>
      <c r="E6" s="45" t="s">
        <v>261</v>
      </c>
      <c r="F6" s="45"/>
      <c r="G6" s="45"/>
      <c r="H6" s="45"/>
      <c r="I6" s="45"/>
      <c r="J6" s="71"/>
    </row>
    <row r="7" spans="1:10" x14ac:dyDescent="0.2">
      <c r="B7" s="70"/>
      <c r="C7" s="47"/>
      <c r="D7" s="45"/>
      <c r="E7" s="45"/>
      <c r="F7" s="45"/>
      <c r="G7" s="45"/>
      <c r="H7" s="45"/>
      <c r="I7" s="45"/>
      <c r="J7" s="71"/>
    </row>
    <row r="8" spans="1:10" ht="18.75" x14ac:dyDescent="0.3">
      <c r="B8" s="70"/>
      <c r="C8" s="49" t="s">
        <v>140</v>
      </c>
      <c r="D8" s="45" t="s">
        <v>168</v>
      </c>
      <c r="E8" s="50" t="s">
        <v>262</v>
      </c>
      <c r="F8" s="45"/>
      <c r="G8" s="45"/>
      <c r="H8" s="45"/>
      <c r="I8" s="45"/>
      <c r="J8" s="71"/>
    </row>
    <row r="9" spans="1:10" x14ac:dyDescent="0.2">
      <c r="B9" s="70"/>
      <c r="C9" s="47"/>
      <c r="D9" s="45"/>
      <c r="E9" s="45" t="s">
        <v>167</v>
      </c>
      <c r="F9" s="45"/>
      <c r="G9" s="45"/>
      <c r="H9" s="45"/>
      <c r="I9" s="45"/>
      <c r="J9" s="71"/>
    </row>
    <row r="10" spans="1:10" x14ac:dyDescent="0.2">
      <c r="B10" s="70"/>
      <c r="C10" s="47"/>
      <c r="D10" s="45"/>
      <c r="E10" s="45" t="s">
        <v>166</v>
      </c>
      <c r="F10" s="45"/>
      <c r="G10" s="45"/>
      <c r="H10" s="45"/>
      <c r="I10" s="45"/>
      <c r="J10" s="71"/>
    </row>
    <row r="11" spans="1:10" x14ac:dyDescent="0.2">
      <c r="B11" s="70"/>
      <c r="C11" s="47"/>
      <c r="D11" s="45"/>
      <c r="E11" s="45" t="s">
        <v>165</v>
      </c>
      <c r="F11" s="45"/>
      <c r="G11" s="45"/>
      <c r="H11" s="45"/>
      <c r="I11" s="45"/>
      <c r="J11" s="71"/>
    </row>
    <row r="12" spans="1:10" x14ac:dyDescent="0.2">
      <c r="B12" s="70"/>
      <c r="C12" s="47"/>
      <c r="D12" s="45"/>
      <c r="E12" s="45"/>
      <c r="F12" s="45"/>
      <c r="G12" s="45"/>
      <c r="H12" s="45"/>
      <c r="I12" s="45"/>
      <c r="J12" s="71"/>
    </row>
    <row r="13" spans="1:10" x14ac:dyDescent="0.2">
      <c r="B13" s="70"/>
      <c r="C13" s="47"/>
      <c r="D13" s="45"/>
      <c r="E13" s="45" t="s">
        <v>164</v>
      </c>
      <c r="F13" s="45"/>
      <c r="G13" s="45"/>
      <c r="H13" s="45"/>
      <c r="I13" s="45"/>
      <c r="J13" s="71"/>
    </row>
    <row r="14" spans="1:10" x14ac:dyDescent="0.2">
      <c r="B14" s="70"/>
      <c r="C14" s="47"/>
      <c r="D14" s="45"/>
      <c r="E14" s="45" t="s">
        <v>163</v>
      </c>
      <c r="F14" s="45"/>
      <c r="G14" s="45"/>
      <c r="H14" s="45"/>
      <c r="I14" s="45"/>
      <c r="J14" s="71"/>
    </row>
    <row r="15" spans="1:10" x14ac:dyDescent="0.2">
      <c r="B15" s="70"/>
      <c r="C15" s="47"/>
      <c r="D15" s="45"/>
      <c r="E15" s="45" t="s">
        <v>162</v>
      </c>
      <c r="F15" s="45"/>
      <c r="G15" s="45"/>
      <c r="H15" s="45"/>
      <c r="I15" s="45"/>
      <c r="J15" s="71"/>
    </row>
    <row r="16" spans="1:10" x14ac:dyDescent="0.2">
      <c r="B16" s="70"/>
      <c r="C16" s="47"/>
      <c r="D16" s="45"/>
      <c r="E16" s="45" t="s">
        <v>161</v>
      </c>
      <c r="F16" s="45"/>
      <c r="G16" s="45"/>
      <c r="H16" s="45"/>
      <c r="I16" s="45"/>
      <c r="J16" s="71"/>
    </row>
    <row r="17" spans="2:10" x14ac:dyDescent="0.2">
      <c r="B17" s="70"/>
      <c r="C17" s="47"/>
      <c r="D17" s="45"/>
      <c r="E17" s="45" t="s">
        <v>160</v>
      </c>
      <c r="F17" s="45"/>
      <c r="G17" s="45"/>
      <c r="H17" s="45"/>
      <c r="I17" s="45"/>
      <c r="J17" s="71"/>
    </row>
    <row r="18" spans="2:10" x14ac:dyDescent="0.2">
      <c r="B18" s="70"/>
      <c r="C18" s="47"/>
      <c r="D18" s="45"/>
      <c r="E18" s="45"/>
      <c r="F18" s="45"/>
      <c r="G18" s="45"/>
      <c r="H18" s="45"/>
      <c r="I18" s="45"/>
      <c r="J18" s="71"/>
    </row>
    <row r="19" spans="2:10" x14ac:dyDescent="0.2">
      <c r="B19" s="70"/>
      <c r="C19" s="47"/>
      <c r="D19" s="45" t="s">
        <v>159</v>
      </c>
      <c r="E19" s="45" t="s">
        <v>263</v>
      </c>
      <c r="F19" s="45"/>
      <c r="G19" s="45"/>
      <c r="H19" s="45"/>
      <c r="I19" s="45"/>
      <c r="J19" s="71"/>
    </row>
    <row r="20" spans="2:10" x14ac:dyDescent="0.2">
      <c r="B20" s="70"/>
      <c r="C20" s="47"/>
      <c r="D20" s="45"/>
      <c r="E20" s="45" t="s">
        <v>158</v>
      </c>
      <c r="F20" s="45"/>
      <c r="G20" s="45"/>
      <c r="H20" s="45"/>
      <c r="I20" s="45"/>
      <c r="J20" s="71"/>
    </row>
    <row r="21" spans="2:10" x14ac:dyDescent="0.2">
      <c r="B21" s="70"/>
      <c r="C21" s="47"/>
      <c r="D21" s="45"/>
      <c r="E21" s="45"/>
      <c r="F21" s="45"/>
      <c r="G21" s="45"/>
      <c r="H21" s="45"/>
      <c r="I21" s="45"/>
      <c r="J21" s="71"/>
    </row>
    <row r="22" spans="2:10" x14ac:dyDescent="0.2">
      <c r="B22" s="70"/>
      <c r="C22" s="47"/>
      <c r="D22" s="45" t="s">
        <v>157</v>
      </c>
      <c r="E22" s="45" t="s">
        <v>156</v>
      </c>
      <c r="F22" s="45"/>
      <c r="G22" s="45"/>
      <c r="H22" s="45"/>
      <c r="I22" s="45"/>
      <c r="J22" s="71"/>
    </row>
    <row r="23" spans="2:10" x14ac:dyDescent="0.2">
      <c r="B23" s="70"/>
      <c r="C23" s="47"/>
      <c r="D23" s="45"/>
      <c r="E23" s="45" t="s">
        <v>155</v>
      </c>
      <c r="F23" s="45"/>
      <c r="G23" s="45"/>
      <c r="H23" s="45"/>
      <c r="I23" s="45"/>
      <c r="J23" s="71"/>
    </row>
    <row r="24" spans="2:10" x14ac:dyDescent="0.2">
      <c r="B24" s="70"/>
      <c r="C24" s="51" t="s">
        <v>154</v>
      </c>
      <c r="D24" s="45"/>
      <c r="E24" s="45" t="s">
        <v>153</v>
      </c>
      <c r="F24" s="45"/>
      <c r="G24" s="45"/>
      <c r="H24" s="45"/>
      <c r="I24" s="45"/>
      <c r="J24" s="71"/>
    </row>
    <row r="25" spans="2:10" x14ac:dyDescent="0.2">
      <c r="B25" s="70"/>
      <c r="C25" s="52"/>
      <c r="D25" s="45"/>
      <c r="E25" s="45" t="s">
        <v>152</v>
      </c>
      <c r="F25" s="45"/>
      <c r="G25" s="45"/>
      <c r="H25" s="45"/>
      <c r="I25" s="45"/>
      <c r="J25" s="71"/>
    </row>
    <row r="26" spans="2:10" x14ac:dyDescent="0.2">
      <c r="B26" s="70"/>
      <c r="C26" s="52"/>
      <c r="D26" s="45"/>
      <c r="E26" s="45" t="s">
        <v>151</v>
      </c>
      <c r="F26" s="45"/>
      <c r="G26" s="45"/>
      <c r="H26" s="45"/>
      <c r="I26" s="45"/>
      <c r="J26" s="71"/>
    </row>
    <row r="27" spans="2:10" x14ac:dyDescent="0.2">
      <c r="B27" s="70"/>
      <c r="C27" s="52"/>
      <c r="D27" s="45"/>
      <c r="E27" s="45"/>
      <c r="F27" s="45"/>
      <c r="G27" s="45"/>
      <c r="H27" s="45"/>
      <c r="I27" s="45"/>
      <c r="J27" s="71"/>
    </row>
    <row r="28" spans="2:10" x14ac:dyDescent="0.2">
      <c r="B28" s="70"/>
      <c r="C28" s="53" t="s">
        <v>144</v>
      </c>
      <c r="D28" s="45"/>
      <c r="E28" s="45" t="s">
        <v>150</v>
      </c>
      <c r="F28" s="45"/>
      <c r="G28" s="45"/>
      <c r="H28" s="45"/>
      <c r="I28" s="45"/>
      <c r="J28" s="71"/>
    </row>
    <row r="29" spans="2:10" x14ac:dyDescent="0.2">
      <c r="B29" s="70"/>
      <c r="C29" s="52"/>
      <c r="D29" s="45"/>
      <c r="E29" s="45" t="s">
        <v>149</v>
      </c>
      <c r="F29" s="45"/>
      <c r="G29" s="45"/>
      <c r="H29" s="45"/>
      <c r="I29" s="45"/>
      <c r="J29" s="71"/>
    </row>
    <row r="30" spans="2:10" x14ac:dyDescent="0.2">
      <c r="B30" s="70"/>
      <c r="C30" s="52"/>
      <c r="D30" s="45"/>
      <c r="E30" s="45" t="s">
        <v>148</v>
      </c>
      <c r="F30" s="45"/>
      <c r="G30" s="45"/>
      <c r="H30" s="45"/>
      <c r="I30" s="45"/>
      <c r="J30" s="71"/>
    </row>
    <row r="31" spans="2:10" x14ac:dyDescent="0.2">
      <c r="B31" s="70"/>
      <c r="C31" s="52"/>
      <c r="D31" s="45"/>
      <c r="E31" s="45" t="s">
        <v>147</v>
      </c>
      <c r="F31" s="45"/>
      <c r="G31" s="45"/>
      <c r="H31" s="45"/>
      <c r="I31" s="45"/>
      <c r="J31" s="71"/>
    </row>
    <row r="32" spans="2:10" x14ac:dyDescent="0.2">
      <c r="B32" s="70"/>
      <c r="C32" s="52"/>
      <c r="D32" s="45"/>
      <c r="E32" s="45" t="s">
        <v>146</v>
      </c>
      <c r="F32" s="45"/>
      <c r="G32" s="45"/>
      <c r="H32" s="45"/>
      <c r="I32" s="45"/>
      <c r="J32" s="71"/>
    </row>
    <row r="33" spans="2:10" x14ac:dyDescent="0.2">
      <c r="B33" s="70"/>
      <c r="C33" s="52"/>
      <c r="D33" s="45"/>
      <c r="E33" s="45" t="s">
        <v>145</v>
      </c>
      <c r="F33" s="45"/>
      <c r="G33" s="45"/>
      <c r="H33" s="45"/>
      <c r="I33" s="45"/>
      <c r="J33" s="71"/>
    </row>
    <row r="34" spans="2:10" x14ac:dyDescent="0.2">
      <c r="B34" s="70"/>
      <c r="C34" s="47"/>
      <c r="D34" s="45"/>
      <c r="E34" s="45"/>
      <c r="F34" s="45"/>
      <c r="G34" s="45"/>
      <c r="H34" s="45"/>
      <c r="I34" s="45"/>
      <c r="J34" s="71"/>
    </row>
    <row r="35" spans="2:10" x14ac:dyDescent="0.2">
      <c r="B35" s="70"/>
      <c r="C35" s="54" t="s">
        <v>144</v>
      </c>
      <c r="D35" s="45"/>
      <c r="E35" s="45" t="s">
        <v>143</v>
      </c>
      <c r="F35" s="45"/>
      <c r="G35" s="45"/>
      <c r="H35" s="45"/>
      <c r="I35" s="45"/>
      <c r="J35" s="71"/>
    </row>
    <row r="36" spans="2:10" x14ac:dyDescent="0.2">
      <c r="B36" s="70"/>
      <c r="C36" s="47"/>
      <c r="D36" s="45"/>
      <c r="E36" s="45" t="s">
        <v>142</v>
      </c>
      <c r="F36" s="45"/>
      <c r="G36" s="45"/>
      <c r="H36" s="45"/>
      <c r="I36" s="45"/>
      <c r="J36" s="71"/>
    </row>
    <row r="37" spans="2:10" x14ac:dyDescent="0.2">
      <c r="B37" s="70"/>
      <c r="C37" s="47"/>
      <c r="D37" s="45"/>
      <c r="E37" s="45" t="s">
        <v>141</v>
      </c>
      <c r="F37" s="45"/>
      <c r="G37" s="45"/>
      <c r="H37" s="45"/>
      <c r="I37" s="45"/>
      <c r="J37" s="71"/>
    </row>
    <row r="38" spans="2:10" x14ac:dyDescent="0.2">
      <c r="B38" s="70"/>
      <c r="C38" s="45"/>
      <c r="D38" s="45"/>
      <c r="E38" s="47"/>
      <c r="F38" s="45"/>
      <c r="G38" s="45"/>
      <c r="H38" s="45"/>
      <c r="I38" s="45"/>
      <c r="J38" s="71"/>
    </row>
    <row r="39" spans="2:10" ht="15" x14ac:dyDescent="0.25">
      <c r="B39" s="70"/>
      <c r="C39" s="55" t="s">
        <v>140</v>
      </c>
      <c r="D39" s="45" t="s">
        <v>139</v>
      </c>
      <c r="E39" s="45"/>
      <c r="F39" s="45"/>
      <c r="G39" s="45" t="s">
        <v>138</v>
      </c>
      <c r="H39" s="45"/>
      <c r="I39" s="45"/>
      <c r="J39" s="71"/>
    </row>
    <row r="40" spans="2:10" x14ac:dyDescent="0.2">
      <c r="B40" s="70"/>
      <c r="C40" s="52" t="s">
        <v>137</v>
      </c>
      <c r="D40" s="45"/>
      <c r="E40" s="45"/>
      <c r="F40" s="45"/>
      <c r="G40" s="45" t="s">
        <v>136</v>
      </c>
      <c r="H40" s="45"/>
      <c r="I40" s="45"/>
      <c r="J40" s="71"/>
    </row>
    <row r="41" spans="2:10" x14ac:dyDescent="0.2">
      <c r="B41" s="70"/>
      <c r="C41" s="52" t="s">
        <v>135</v>
      </c>
      <c r="D41" s="45"/>
      <c r="E41" s="45"/>
      <c r="F41" s="45"/>
      <c r="G41" s="45" t="s">
        <v>134</v>
      </c>
      <c r="H41" s="45"/>
      <c r="I41" s="45"/>
      <c r="J41" s="71"/>
    </row>
    <row r="42" spans="2:10" x14ac:dyDescent="0.2">
      <c r="B42" s="70"/>
      <c r="C42" s="52" t="s">
        <v>133</v>
      </c>
      <c r="D42" s="45"/>
      <c r="E42" s="45"/>
      <c r="F42" s="45"/>
      <c r="G42" s="45" t="s">
        <v>132</v>
      </c>
      <c r="H42" s="45" t="s">
        <v>131</v>
      </c>
      <c r="I42" s="45"/>
      <c r="J42" s="71"/>
    </row>
    <row r="43" spans="2:10" x14ac:dyDescent="0.2">
      <c r="B43" s="70"/>
      <c r="C43" s="52"/>
      <c r="D43" s="45"/>
      <c r="E43" s="45"/>
      <c r="F43" s="45"/>
      <c r="G43" s="45"/>
      <c r="H43" s="45" t="s">
        <v>130</v>
      </c>
      <c r="I43" s="45"/>
      <c r="J43" s="71"/>
    </row>
    <row r="44" spans="2:10" x14ac:dyDescent="0.2">
      <c r="B44" s="70"/>
      <c r="C44" s="52"/>
      <c r="D44" s="45"/>
      <c r="E44" s="45"/>
      <c r="F44" s="45"/>
      <c r="G44" s="45"/>
      <c r="H44" s="45" t="s">
        <v>129</v>
      </c>
      <c r="I44" s="45"/>
      <c r="J44" s="71"/>
    </row>
    <row r="45" spans="2:10" x14ac:dyDescent="0.2">
      <c r="B45" s="70"/>
      <c r="C45" s="52"/>
      <c r="D45" s="45"/>
      <c r="E45" s="45"/>
      <c r="F45" s="45"/>
      <c r="G45" s="45"/>
      <c r="H45" s="45" t="s">
        <v>128</v>
      </c>
      <c r="I45" s="45"/>
      <c r="J45" s="71"/>
    </row>
    <row r="46" spans="2:10" x14ac:dyDescent="0.2">
      <c r="B46" s="70"/>
      <c r="C46" s="52"/>
      <c r="D46" s="45"/>
      <c r="E46" s="45"/>
      <c r="F46" s="45"/>
      <c r="G46" s="45" t="s">
        <v>127</v>
      </c>
      <c r="H46" s="45"/>
      <c r="I46" s="45"/>
      <c r="J46" s="71"/>
    </row>
    <row r="47" spans="2:10" x14ac:dyDescent="0.2">
      <c r="B47" s="70"/>
      <c r="C47" s="52"/>
      <c r="D47" s="45"/>
      <c r="E47" s="45"/>
      <c r="F47" s="45"/>
      <c r="G47" s="45" t="s">
        <v>126</v>
      </c>
      <c r="H47" s="45"/>
      <c r="I47" s="45"/>
      <c r="J47" s="71"/>
    </row>
    <row r="48" spans="2:10" x14ac:dyDescent="0.2">
      <c r="B48" s="70"/>
      <c r="C48" s="52"/>
      <c r="D48" s="45"/>
      <c r="E48" s="45"/>
      <c r="F48" s="45"/>
      <c r="G48" s="45"/>
      <c r="H48" s="45"/>
      <c r="I48" s="45"/>
      <c r="J48" s="71"/>
    </row>
    <row r="49" spans="2:10" x14ac:dyDescent="0.2">
      <c r="B49" s="70"/>
      <c r="C49" s="52"/>
      <c r="D49" s="45" t="s">
        <v>125</v>
      </c>
      <c r="E49" s="45"/>
      <c r="F49" s="45"/>
      <c r="G49" s="45" t="s">
        <v>124</v>
      </c>
      <c r="H49" s="45"/>
      <c r="I49" s="45"/>
      <c r="J49" s="71"/>
    </row>
    <row r="50" spans="2:10" x14ac:dyDescent="0.2">
      <c r="B50" s="70"/>
      <c r="C50" s="52"/>
      <c r="D50" s="45"/>
      <c r="E50" s="45"/>
      <c r="F50" s="45"/>
      <c r="G50" s="45" t="s">
        <v>123</v>
      </c>
      <c r="H50" s="45"/>
      <c r="I50" s="45"/>
      <c r="J50" s="71"/>
    </row>
    <row r="51" spans="2:10" x14ac:dyDescent="0.2">
      <c r="B51" s="70"/>
      <c r="C51" s="52"/>
      <c r="D51" s="45"/>
      <c r="E51" s="45"/>
      <c r="F51" s="45"/>
      <c r="G51" s="45" t="s">
        <v>122</v>
      </c>
      <c r="H51" s="45"/>
      <c r="I51" s="45"/>
      <c r="J51" s="71"/>
    </row>
    <row r="52" spans="2:10" x14ac:dyDescent="0.2">
      <c r="B52" s="70"/>
      <c r="C52" s="52"/>
      <c r="D52" s="45"/>
      <c r="E52" s="45"/>
      <c r="F52" s="45"/>
      <c r="G52" s="45" t="s">
        <v>121</v>
      </c>
      <c r="H52" s="45" t="s">
        <v>120</v>
      </c>
      <c r="I52" s="45"/>
      <c r="J52" s="71"/>
    </row>
    <row r="53" spans="2:10" x14ac:dyDescent="0.2">
      <c r="B53" s="70"/>
      <c r="C53" s="52"/>
      <c r="D53" s="45"/>
      <c r="E53" s="45"/>
      <c r="F53" s="45"/>
      <c r="G53" s="45"/>
      <c r="H53" s="45" t="s">
        <v>119</v>
      </c>
      <c r="I53" s="45"/>
      <c r="J53" s="71"/>
    </row>
    <row r="54" spans="2:10" x14ac:dyDescent="0.2">
      <c r="B54" s="70"/>
      <c r="C54" s="52"/>
      <c r="D54" s="45"/>
      <c r="E54" s="45"/>
      <c r="F54" s="45"/>
      <c r="G54" s="45"/>
      <c r="H54" s="45" t="s">
        <v>118</v>
      </c>
      <c r="I54" s="45"/>
      <c r="J54" s="71"/>
    </row>
    <row r="55" spans="2:10" x14ac:dyDescent="0.2">
      <c r="B55" s="70"/>
      <c r="C55" s="52"/>
      <c r="D55" s="45"/>
      <c r="E55" s="45"/>
      <c r="F55" s="45"/>
      <c r="G55" s="45"/>
      <c r="H55" s="45" t="s">
        <v>117</v>
      </c>
      <c r="I55" s="45"/>
      <c r="J55" s="71"/>
    </row>
    <row r="56" spans="2:10" x14ac:dyDescent="0.2">
      <c r="B56" s="70"/>
      <c r="C56" s="52"/>
      <c r="D56" s="45"/>
      <c r="E56" s="45"/>
      <c r="F56" s="45"/>
      <c r="G56" s="45"/>
      <c r="H56" s="45"/>
      <c r="I56" s="45"/>
      <c r="J56" s="71"/>
    </row>
    <row r="57" spans="2:10" x14ac:dyDescent="0.2">
      <c r="B57" s="70"/>
      <c r="C57" s="52"/>
      <c r="D57" s="45" t="s">
        <v>116</v>
      </c>
      <c r="E57" s="45"/>
      <c r="F57" s="45"/>
      <c r="G57" s="45" t="s">
        <v>115</v>
      </c>
      <c r="H57" s="45"/>
      <c r="I57" s="45"/>
      <c r="J57" s="71"/>
    </row>
    <row r="58" spans="2:10" x14ac:dyDescent="0.2">
      <c r="B58" s="70"/>
      <c r="C58" s="52"/>
      <c r="D58" s="45"/>
      <c r="E58" s="45"/>
      <c r="F58" s="45"/>
      <c r="G58" s="45" t="s">
        <v>114</v>
      </c>
      <c r="H58" s="45"/>
      <c r="I58" s="45"/>
      <c r="J58" s="71"/>
    </row>
    <row r="59" spans="2:10" x14ac:dyDescent="0.2">
      <c r="B59" s="70"/>
      <c r="C59" s="52"/>
      <c r="D59" s="45"/>
      <c r="E59" s="45"/>
      <c r="F59" s="45"/>
      <c r="G59" s="45" t="s">
        <v>113</v>
      </c>
      <c r="H59" s="45"/>
      <c r="I59" s="45"/>
      <c r="J59" s="71"/>
    </row>
    <row r="60" spans="2:10" x14ac:dyDescent="0.2">
      <c r="B60" s="70"/>
      <c r="C60" s="52"/>
      <c r="D60" s="45"/>
      <c r="E60" s="45"/>
      <c r="F60" s="45"/>
      <c r="G60" s="45" t="s">
        <v>112</v>
      </c>
      <c r="H60" s="45"/>
      <c r="I60" s="45"/>
      <c r="J60" s="71"/>
    </row>
    <row r="61" spans="2:10" x14ac:dyDescent="0.2">
      <c r="B61" s="70"/>
      <c r="C61" s="52"/>
      <c r="D61" s="45"/>
      <c r="E61" s="45"/>
      <c r="F61" s="45"/>
      <c r="G61" s="45" t="s">
        <v>111</v>
      </c>
      <c r="H61" s="45"/>
      <c r="I61" s="45"/>
      <c r="J61" s="71"/>
    </row>
    <row r="62" spans="2:10" x14ac:dyDescent="0.2">
      <c r="B62" s="70"/>
      <c r="C62" s="52"/>
      <c r="D62" s="45"/>
      <c r="E62" s="45"/>
      <c r="F62" s="45"/>
      <c r="G62" s="45"/>
      <c r="H62" s="45"/>
      <c r="I62" s="45"/>
      <c r="J62" s="71"/>
    </row>
    <row r="63" spans="2:10" x14ac:dyDescent="0.2">
      <c r="B63" s="70"/>
      <c r="C63" s="52"/>
      <c r="D63" s="45" t="s">
        <v>110</v>
      </c>
      <c r="E63" s="45"/>
      <c r="F63" s="45"/>
      <c r="G63" s="45" t="s">
        <v>109</v>
      </c>
      <c r="H63" s="45"/>
      <c r="I63" s="45"/>
      <c r="J63" s="71"/>
    </row>
    <row r="64" spans="2:10" x14ac:dyDescent="0.2">
      <c r="B64" s="70"/>
      <c r="C64" s="52"/>
      <c r="D64" s="45"/>
      <c r="E64" s="45"/>
      <c r="F64" s="45"/>
      <c r="G64" s="45" t="s">
        <v>108</v>
      </c>
      <c r="H64" s="45"/>
      <c r="I64" s="45"/>
      <c r="J64" s="71"/>
    </row>
    <row r="65" spans="2:10" x14ac:dyDescent="0.2">
      <c r="B65" s="70"/>
      <c r="C65" s="52"/>
      <c r="D65" s="45"/>
      <c r="E65" s="45"/>
      <c r="F65" s="45"/>
      <c r="G65" s="45"/>
      <c r="H65" s="45"/>
      <c r="I65" s="45"/>
      <c r="J65" s="71"/>
    </row>
    <row r="66" spans="2:10" x14ac:dyDescent="0.2">
      <c r="B66" s="70"/>
      <c r="C66" s="52"/>
      <c r="D66" s="45" t="s">
        <v>19</v>
      </c>
      <c r="E66" s="45"/>
      <c r="F66" s="45"/>
      <c r="G66" s="45" t="s">
        <v>107</v>
      </c>
      <c r="H66" s="45"/>
      <c r="I66" s="45"/>
      <c r="J66" s="71"/>
    </row>
    <row r="67" spans="2:10" x14ac:dyDescent="0.2">
      <c r="B67" s="70"/>
      <c r="C67" s="52"/>
      <c r="D67" s="45"/>
      <c r="E67" s="45"/>
      <c r="F67" s="45"/>
      <c r="G67" s="45"/>
      <c r="H67" s="45"/>
      <c r="I67" s="45"/>
      <c r="J67" s="71"/>
    </row>
    <row r="68" spans="2:10" x14ac:dyDescent="0.2">
      <c r="B68" s="70"/>
      <c r="C68" s="52"/>
      <c r="D68" s="45" t="s">
        <v>106</v>
      </c>
      <c r="E68" s="45"/>
      <c r="F68" s="45"/>
      <c r="G68" s="45" t="s">
        <v>105</v>
      </c>
      <c r="H68" s="45"/>
      <c r="I68" s="45"/>
      <c r="J68" s="71"/>
    </row>
    <row r="69" spans="2:10" x14ac:dyDescent="0.2">
      <c r="B69" s="70"/>
      <c r="C69" s="52"/>
      <c r="D69" s="45"/>
      <c r="E69" s="45"/>
      <c r="F69" s="45"/>
      <c r="G69" s="45" t="s">
        <v>104</v>
      </c>
      <c r="H69" s="45"/>
      <c r="I69" s="45"/>
      <c r="J69" s="71"/>
    </row>
    <row r="70" spans="2:10" x14ac:dyDescent="0.2">
      <c r="B70" s="70"/>
      <c r="C70" s="52"/>
      <c r="D70" s="45"/>
      <c r="E70" s="45"/>
      <c r="F70" s="45"/>
      <c r="G70" s="45" t="s">
        <v>103</v>
      </c>
      <c r="H70" s="45"/>
      <c r="I70" s="45"/>
      <c r="J70" s="71"/>
    </row>
    <row r="71" spans="2:10" x14ac:dyDescent="0.2">
      <c r="B71" s="70"/>
      <c r="C71" s="52"/>
      <c r="D71" s="45"/>
      <c r="E71" s="45"/>
      <c r="F71" s="45"/>
      <c r="G71" s="45" t="s">
        <v>102</v>
      </c>
      <c r="H71" s="45"/>
      <c r="I71" s="45"/>
      <c r="J71" s="71"/>
    </row>
    <row r="72" spans="2:10" x14ac:dyDescent="0.2">
      <c r="B72" s="70"/>
      <c r="C72" s="52"/>
      <c r="D72" s="45"/>
      <c r="E72" s="45"/>
      <c r="F72" s="45"/>
      <c r="G72" s="45" t="s">
        <v>101</v>
      </c>
      <c r="H72" s="45"/>
      <c r="I72" s="45"/>
      <c r="J72" s="71"/>
    </row>
    <row r="73" spans="2:10" x14ac:dyDescent="0.2">
      <c r="B73" s="70"/>
      <c r="C73" s="52"/>
      <c r="D73" s="45"/>
      <c r="E73" s="45"/>
      <c r="F73" s="45"/>
      <c r="G73" s="45" t="s">
        <v>100</v>
      </c>
      <c r="H73" s="45"/>
      <c r="I73" s="45"/>
      <c r="J73" s="71"/>
    </row>
    <row r="74" spans="2:10" x14ac:dyDescent="0.2">
      <c r="B74" s="70"/>
      <c r="C74" s="52"/>
      <c r="D74" s="45"/>
      <c r="E74" s="45"/>
      <c r="F74" s="45"/>
      <c r="G74" s="45" t="s">
        <v>99</v>
      </c>
      <c r="H74" s="45"/>
      <c r="I74" s="45"/>
      <c r="J74" s="71"/>
    </row>
    <row r="75" spans="2:10" x14ac:dyDescent="0.2">
      <c r="B75" s="70"/>
      <c r="C75" s="52"/>
      <c r="D75" s="45"/>
      <c r="E75" s="45"/>
      <c r="F75" s="45"/>
      <c r="G75" s="45"/>
      <c r="H75" s="45"/>
      <c r="I75" s="45"/>
      <c r="J75" s="71"/>
    </row>
    <row r="76" spans="2:10" x14ac:dyDescent="0.2">
      <c r="B76" s="70"/>
      <c r="C76" s="53" t="s">
        <v>144</v>
      </c>
      <c r="D76" s="45"/>
      <c r="E76" s="45"/>
      <c r="F76" s="45"/>
      <c r="G76" s="45" t="s">
        <v>277</v>
      </c>
      <c r="H76" s="45"/>
      <c r="I76" s="45"/>
      <c r="J76" s="71"/>
    </row>
    <row r="77" spans="2:10" x14ac:dyDescent="0.2">
      <c r="B77" s="70"/>
      <c r="C77" s="52"/>
      <c r="D77" s="45"/>
      <c r="E77" s="45"/>
      <c r="F77" s="45"/>
      <c r="G77" s="45" t="s">
        <v>278</v>
      </c>
      <c r="H77" s="45"/>
      <c r="I77" s="45"/>
      <c r="J77" s="71"/>
    </row>
    <row r="78" spans="2:10" x14ac:dyDescent="0.2">
      <c r="B78" s="70"/>
      <c r="C78" s="52"/>
      <c r="D78" s="45"/>
      <c r="E78" s="45"/>
      <c r="F78" s="45"/>
      <c r="G78" s="45" t="s">
        <v>279</v>
      </c>
      <c r="H78" s="45"/>
      <c r="I78" s="45"/>
      <c r="J78" s="71"/>
    </row>
    <row r="79" spans="2:10" x14ac:dyDescent="0.2">
      <c r="B79" s="70"/>
      <c r="C79" s="52"/>
      <c r="D79" s="45"/>
      <c r="E79" s="45"/>
      <c r="F79" s="45"/>
      <c r="G79" s="45"/>
      <c r="H79" s="45"/>
      <c r="I79" s="45"/>
      <c r="J79" s="71"/>
    </row>
    <row r="80" spans="2:10" x14ac:dyDescent="0.2">
      <c r="B80" s="70"/>
      <c r="C80" s="52"/>
      <c r="D80" s="45"/>
      <c r="E80" s="45" t="s">
        <v>98</v>
      </c>
      <c r="F80" s="45"/>
      <c r="G80" s="45" t="s">
        <v>97</v>
      </c>
      <c r="H80" s="45"/>
      <c r="I80" s="45"/>
      <c r="J80" s="71"/>
    </row>
    <row r="81" spans="2:10" x14ac:dyDescent="0.2">
      <c r="B81" s="70"/>
      <c r="C81" s="52"/>
      <c r="D81" s="45"/>
      <c r="E81" s="45"/>
      <c r="F81" s="45"/>
      <c r="G81" s="45" t="s">
        <v>96</v>
      </c>
      <c r="H81" s="45"/>
      <c r="I81" s="45"/>
      <c r="J81" s="71"/>
    </row>
    <row r="82" spans="2:10" x14ac:dyDescent="0.2">
      <c r="B82" s="70"/>
      <c r="C82" s="52"/>
      <c r="D82" s="45"/>
      <c r="E82" s="45"/>
      <c r="F82" s="45"/>
      <c r="G82" s="45" t="s">
        <v>95</v>
      </c>
      <c r="H82" s="45"/>
      <c r="I82" s="45"/>
      <c r="J82" s="71"/>
    </row>
    <row r="83" spans="2:10" x14ac:dyDescent="0.2">
      <c r="B83" s="70"/>
      <c r="C83" s="52"/>
      <c r="D83" s="45"/>
      <c r="E83" s="45"/>
      <c r="F83" s="45"/>
      <c r="G83" s="45"/>
      <c r="H83" s="45"/>
      <c r="I83" s="45"/>
      <c r="J83" s="71"/>
    </row>
    <row r="84" spans="2:10" x14ac:dyDescent="0.2">
      <c r="B84" s="70"/>
      <c r="C84" s="52"/>
      <c r="D84" s="45"/>
      <c r="E84" s="45" t="s">
        <v>94</v>
      </c>
      <c r="F84" s="45"/>
      <c r="G84" s="45" t="s">
        <v>93</v>
      </c>
      <c r="H84" s="45"/>
      <c r="I84" s="45"/>
      <c r="J84" s="71"/>
    </row>
    <row r="85" spans="2:10" x14ac:dyDescent="0.2">
      <c r="B85" s="70"/>
      <c r="C85" s="52"/>
      <c r="D85" s="45"/>
      <c r="E85" s="45"/>
      <c r="F85" s="45"/>
      <c r="G85" s="45" t="s">
        <v>92</v>
      </c>
      <c r="H85" s="45"/>
      <c r="I85" s="45"/>
      <c r="J85" s="71"/>
    </row>
    <row r="86" spans="2:10" x14ac:dyDescent="0.2">
      <c r="B86" s="70"/>
      <c r="C86" s="52"/>
      <c r="D86" s="45"/>
      <c r="E86" s="45"/>
      <c r="F86" s="45"/>
      <c r="G86" s="45" t="s">
        <v>91</v>
      </c>
      <c r="H86" s="45"/>
      <c r="I86" s="45"/>
      <c r="J86" s="71"/>
    </row>
    <row r="87" spans="2:10" x14ac:dyDescent="0.2">
      <c r="B87" s="70"/>
      <c r="C87" s="52"/>
      <c r="D87" s="45"/>
      <c r="E87" s="45"/>
      <c r="F87" s="45"/>
      <c r="G87" s="45"/>
      <c r="H87" s="45"/>
      <c r="I87" s="45"/>
      <c r="J87" s="71"/>
    </row>
    <row r="88" spans="2:10" x14ac:dyDescent="0.2">
      <c r="B88" s="70"/>
      <c r="C88" s="52"/>
      <c r="D88" s="45"/>
      <c r="E88" s="45" t="s">
        <v>90</v>
      </c>
      <c r="F88" s="45"/>
      <c r="G88" s="45" t="s">
        <v>89</v>
      </c>
      <c r="H88" s="45"/>
      <c r="I88" s="45"/>
      <c r="J88" s="71"/>
    </row>
    <row r="89" spans="2:10" x14ac:dyDescent="0.2">
      <c r="B89" s="70"/>
      <c r="C89" s="52"/>
      <c r="D89" s="45"/>
      <c r="E89" s="45"/>
      <c r="F89" s="45"/>
      <c r="G89" s="45" t="s">
        <v>88</v>
      </c>
      <c r="H89" s="45"/>
      <c r="I89" s="45"/>
      <c r="J89" s="71"/>
    </row>
    <row r="90" spans="2:10" x14ac:dyDescent="0.2">
      <c r="B90" s="70"/>
      <c r="C90" s="52"/>
      <c r="D90" s="45"/>
      <c r="E90" s="45"/>
      <c r="F90" s="45"/>
      <c r="G90" s="45" t="s">
        <v>87</v>
      </c>
      <c r="H90" s="45"/>
      <c r="I90" s="45"/>
      <c r="J90" s="71"/>
    </row>
    <row r="91" spans="2:10" x14ac:dyDescent="0.2">
      <c r="B91" s="70"/>
      <c r="C91" s="52"/>
      <c r="D91" s="45"/>
      <c r="E91" s="45"/>
      <c r="F91" s="56"/>
      <c r="G91" s="57"/>
      <c r="H91" s="45"/>
      <c r="I91" s="45"/>
      <c r="J91" s="71"/>
    </row>
    <row r="92" spans="2:10" x14ac:dyDescent="0.2">
      <c r="B92" s="70"/>
      <c r="C92" s="52"/>
      <c r="D92" s="45"/>
      <c r="E92" s="45" t="s">
        <v>86</v>
      </c>
      <c r="F92" s="56"/>
      <c r="G92" s="58" t="s">
        <v>85</v>
      </c>
      <c r="H92" s="45"/>
      <c r="I92" s="45"/>
      <c r="J92" s="71"/>
    </row>
    <row r="93" spans="2:10" x14ac:dyDescent="0.2">
      <c r="B93" s="70"/>
      <c r="C93" s="52"/>
      <c r="D93" s="45"/>
      <c r="E93" s="45"/>
      <c r="F93" s="56"/>
      <c r="G93" s="58" t="s">
        <v>84</v>
      </c>
      <c r="H93" s="45"/>
      <c r="I93" s="45"/>
      <c r="J93" s="71"/>
    </row>
    <row r="94" spans="2:10" x14ac:dyDescent="0.2">
      <c r="B94" s="70"/>
      <c r="C94" s="52"/>
      <c r="D94" s="45"/>
      <c r="E94" s="45"/>
      <c r="F94" s="45"/>
      <c r="G94" s="56"/>
      <c r="H94" s="57"/>
      <c r="I94" s="45"/>
      <c r="J94" s="71"/>
    </row>
    <row r="95" spans="2:10" x14ac:dyDescent="0.2">
      <c r="B95" s="70"/>
      <c r="C95" s="52"/>
      <c r="D95" s="45" t="s">
        <v>83</v>
      </c>
      <c r="E95" s="45"/>
      <c r="F95" s="45"/>
      <c r="G95" s="45" t="s">
        <v>82</v>
      </c>
      <c r="H95" s="45"/>
      <c r="I95" s="45"/>
      <c r="J95" s="71"/>
    </row>
    <row r="96" spans="2:10" x14ac:dyDescent="0.2">
      <c r="B96" s="70"/>
      <c r="C96" s="52"/>
      <c r="D96" s="45"/>
      <c r="E96" s="45"/>
      <c r="F96" s="45"/>
      <c r="G96" s="45" t="s">
        <v>81</v>
      </c>
      <c r="H96" s="45"/>
      <c r="I96" s="45"/>
      <c r="J96" s="71"/>
    </row>
    <row r="97" spans="2:10" x14ac:dyDescent="0.2">
      <c r="B97" s="70"/>
      <c r="C97" s="52"/>
      <c r="D97" s="45"/>
      <c r="E97" s="45"/>
      <c r="F97" s="45"/>
      <c r="G97" s="45" t="s">
        <v>80</v>
      </c>
      <c r="H97" s="45"/>
      <c r="I97" s="45"/>
      <c r="J97" s="71"/>
    </row>
    <row r="98" spans="2:10" x14ac:dyDescent="0.2">
      <c r="B98" s="70"/>
      <c r="C98" s="52"/>
      <c r="D98" s="45"/>
      <c r="E98" s="45"/>
      <c r="F98" s="45"/>
      <c r="G98" s="45"/>
      <c r="H98" s="45"/>
      <c r="I98" s="45"/>
      <c r="J98" s="71"/>
    </row>
    <row r="99" spans="2:10" x14ac:dyDescent="0.2">
      <c r="B99" s="70"/>
      <c r="C99" s="52"/>
      <c r="D99" s="45" t="s">
        <v>79</v>
      </c>
      <c r="E99" s="45"/>
      <c r="F99" s="45"/>
      <c r="G99" s="45" t="s">
        <v>78</v>
      </c>
      <c r="H99" s="45"/>
      <c r="I99" s="45"/>
      <c r="J99" s="71"/>
    </row>
    <row r="100" spans="2:10" x14ac:dyDescent="0.2">
      <c r="B100" s="70"/>
      <c r="C100" s="52"/>
      <c r="D100" s="45"/>
      <c r="E100" s="45"/>
      <c r="F100" s="45"/>
      <c r="G100" s="45" t="s">
        <v>77</v>
      </c>
      <c r="H100" s="45"/>
      <c r="I100" s="45"/>
      <c r="J100" s="71"/>
    </row>
    <row r="101" spans="2:10" x14ac:dyDescent="0.2">
      <c r="B101" s="70"/>
      <c r="C101" s="52"/>
      <c r="D101" s="45"/>
      <c r="E101" s="45"/>
      <c r="F101" s="45"/>
      <c r="G101" s="45" t="s">
        <v>76</v>
      </c>
      <c r="H101" s="45"/>
      <c r="I101" s="45"/>
      <c r="J101" s="71"/>
    </row>
    <row r="102" spans="2:10" x14ac:dyDescent="0.2">
      <c r="B102" s="70"/>
      <c r="C102" s="52"/>
      <c r="D102" s="45"/>
      <c r="E102" s="45"/>
      <c r="F102" s="45"/>
      <c r="G102" s="45" t="s">
        <v>75</v>
      </c>
      <c r="H102" s="45"/>
      <c r="I102" s="45"/>
      <c r="J102" s="71"/>
    </row>
    <row r="103" spans="2:10" x14ac:dyDescent="0.2">
      <c r="B103" s="70"/>
      <c r="C103" s="52"/>
      <c r="D103" s="45"/>
      <c r="E103" s="45"/>
      <c r="F103" s="45"/>
      <c r="G103" s="45"/>
      <c r="H103" s="45"/>
      <c r="I103" s="45"/>
      <c r="J103" s="71"/>
    </row>
    <row r="104" spans="2:10" x14ac:dyDescent="0.2">
      <c r="B104" s="70"/>
      <c r="C104" s="52"/>
      <c r="D104" s="45" t="s">
        <v>74</v>
      </c>
      <c r="E104" s="45"/>
      <c r="F104" s="45"/>
      <c r="G104" s="45" t="s">
        <v>73</v>
      </c>
      <c r="H104" s="45"/>
      <c r="I104" s="45"/>
      <c r="J104" s="71"/>
    </row>
    <row r="105" spans="2:10" x14ac:dyDescent="0.2">
      <c r="B105" s="70"/>
      <c r="C105" s="52"/>
      <c r="D105" s="45"/>
      <c r="E105" s="45"/>
      <c r="F105" s="45"/>
      <c r="G105" s="45" t="s">
        <v>72</v>
      </c>
      <c r="H105" s="45"/>
      <c r="I105" s="45"/>
      <c r="J105" s="71"/>
    </row>
    <row r="106" spans="2:10" x14ac:dyDescent="0.2">
      <c r="B106" s="70"/>
      <c r="C106" s="52"/>
      <c r="D106" s="45"/>
      <c r="E106" s="45"/>
      <c r="F106" s="45"/>
      <c r="G106" s="45"/>
      <c r="H106" s="45"/>
      <c r="I106" s="45"/>
      <c r="J106" s="71"/>
    </row>
    <row r="107" spans="2:10" x14ac:dyDescent="0.2">
      <c r="B107" s="70"/>
      <c r="C107" s="53" t="s">
        <v>71</v>
      </c>
      <c r="D107" s="45"/>
      <c r="E107" s="45"/>
      <c r="F107" s="45"/>
      <c r="G107" s="45" t="s">
        <v>70</v>
      </c>
      <c r="H107" s="45"/>
      <c r="I107" s="45"/>
      <c r="J107" s="71"/>
    </row>
    <row r="108" spans="2:10" x14ac:dyDescent="0.2">
      <c r="B108" s="70"/>
      <c r="C108" s="52"/>
      <c r="D108" s="52" t="s">
        <v>69</v>
      </c>
      <c r="E108" s="45"/>
      <c r="F108" s="45"/>
      <c r="G108" s="45" t="s">
        <v>68</v>
      </c>
      <c r="H108" s="45"/>
      <c r="I108" s="45"/>
      <c r="J108" s="71"/>
    </row>
    <row r="109" spans="2:10" x14ac:dyDescent="0.2">
      <c r="B109" s="70"/>
      <c r="C109" s="52"/>
      <c r="D109" s="45"/>
      <c r="E109" s="45"/>
      <c r="F109" s="45"/>
      <c r="G109" s="45" t="s">
        <v>67</v>
      </c>
      <c r="H109" s="45"/>
      <c r="I109" s="45"/>
      <c r="J109" s="71"/>
    </row>
    <row r="110" spans="2:10" x14ac:dyDescent="0.2">
      <c r="B110" s="70"/>
      <c r="C110" s="52"/>
      <c r="D110" s="45"/>
      <c r="E110" s="45"/>
      <c r="F110" s="45"/>
      <c r="G110" s="45" t="s">
        <v>66</v>
      </c>
      <c r="H110" s="45"/>
      <c r="I110" s="45"/>
      <c r="J110" s="71"/>
    </row>
    <row r="111" spans="2:10" x14ac:dyDescent="0.2">
      <c r="B111" s="70"/>
      <c r="C111" s="52"/>
      <c r="D111" s="45"/>
      <c r="E111" s="45"/>
      <c r="F111" s="45"/>
      <c r="G111" s="45"/>
      <c r="H111" s="45"/>
      <c r="I111" s="45"/>
      <c r="J111" s="71"/>
    </row>
    <row r="112" spans="2:10" x14ac:dyDescent="0.2">
      <c r="B112" s="70"/>
      <c r="C112" s="52"/>
      <c r="D112" s="45"/>
      <c r="E112" s="45"/>
      <c r="F112" s="45"/>
      <c r="G112" s="45"/>
      <c r="H112" s="45"/>
      <c r="I112" s="45"/>
      <c r="J112" s="71"/>
    </row>
    <row r="113" spans="2:10" x14ac:dyDescent="0.2">
      <c r="B113" s="70"/>
      <c r="C113" s="52"/>
      <c r="D113" s="45" t="s">
        <v>65</v>
      </c>
      <c r="E113" s="45"/>
      <c r="F113" s="45"/>
      <c r="G113" s="45" t="s">
        <v>64</v>
      </c>
      <c r="H113" s="45"/>
      <c r="I113" s="45"/>
      <c r="J113" s="71"/>
    </row>
    <row r="114" spans="2:10" x14ac:dyDescent="0.2">
      <c r="B114" s="70"/>
      <c r="C114" s="52"/>
      <c r="D114" s="45"/>
      <c r="E114" s="45"/>
      <c r="F114" s="45"/>
      <c r="G114" s="45" t="s">
        <v>63</v>
      </c>
      <c r="H114" s="45"/>
      <c r="I114" s="45"/>
      <c r="J114" s="71"/>
    </row>
    <row r="115" spans="2:10" x14ac:dyDescent="0.2">
      <c r="B115" s="70"/>
      <c r="C115" s="52"/>
      <c r="D115" s="45"/>
      <c r="E115" s="45"/>
      <c r="F115" s="45"/>
      <c r="G115" s="45" t="s">
        <v>62</v>
      </c>
      <c r="H115" s="45"/>
      <c r="I115" s="45"/>
      <c r="J115" s="71"/>
    </row>
    <row r="116" spans="2:10" x14ac:dyDescent="0.2">
      <c r="B116" s="70"/>
      <c r="C116" s="52"/>
      <c r="D116" s="45"/>
      <c r="E116" s="45"/>
      <c r="F116" s="45"/>
      <c r="G116" s="45" t="s">
        <v>61</v>
      </c>
      <c r="H116" s="45"/>
      <c r="I116" s="45"/>
      <c r="J116" s="71"/>
    </row>
    <row r="117" spans="2:10" x14ac:dyDescent="0.2">
      <c r="B117" s="70"/>
      <c r="C117" s="52"/>
      <c r="D117" s="45"/>
      <c r="E117" s="45"/>
      <c r="F117" s="45"/>
      <c r="G117" s="45"/>
      <c r="H117" s="45"/>
      <c r="I117" s="45"/>
      <c r="J117" s="71"/>
    </row>
    <row r="118" spans="2:10" x14ac:dyDescent="0.2">
      <c r="B118" s="70"/>
      <c r="C118" s="52"/>
      <c r="D118" s="45"/>
      <c r="E118" s="45"/>
      <c r="F118" s="45"/>
      <c r="G118" s="45" t="s">
        <v>60</v>
      </c>
      <c r="H118" s="45"/>
      <c r="I118" s="45"/>
      <c r="J118" s="71"/>
    </row>
    <row r="119" spans="2:10" x14ac:dyDescent="0.2">
      <c r="B119" s="70"/>
      <c r="C119" s="52"/>
      <c r="D119" s="45"/>
      <c r="E119" s="45"/>
      <c r="F119" s="45"/>
      <c r="G119" s="45" t="s">
        <v>59</v>
      </c>
      <c r="H119" s="45"/>
      <c r="I119" s="45"/>
      <c r="J119" s="71"/>
    </row>
    <row r="120" spans="2:10" x14ac:dyDescent="0.2">
      <c r="B120" s="70"/>
      <c r="C120" s="52"/>
      <c r="D120" s="45"/>
      <c r="E120" s="45"/>
      <c r="F120" s="45"/>
      <c r="G120" s="45" t="s">
        <v>58</v>
      </c>
      <c r="H120" s="45"/>
      <c r="I120" s="45"/>
      <c r="J120" s="71"/>
    </row>
    <row r="121" spans="2:10" x14ac:dyDescent="0.2">
      <c r="B121" s="70"/>
      <c r="C121" s="52"/>
      <c r="D121" s="45"/>
      <c r="E121" s="45"/>
      <c r="F121" s="45"/>
      <c r="G121" s="45" t="s">
        <v>57</v>
      </c>
      <c r="H121" s="45"/>
      <c r="I121" s="45"/>
      <c r="J121" s="71"/>
    </row>
    <row r="122" spans="2:10" x14ac:dyDescent="0.2">
      <c r="B122" s="70"/>
      <c r="C122" s="52"/>
      <c r="D122" s="45"/>
      <c r="E122" s="45"/>
      <c r="F122" s="45"/>
      <c r="G122" s="45" t="s">
        <v>56</v>
      </c>
      <c r="H122" s="45"/>
      <c r="I122" s="45"/>
      <c r="J122" s="71"/>
    </row>
    <row r="123" spans="2:10" x14ac:dyDescent="0.2">
      <c r="B123" s="70"/>
      <c r="C123" s="52"/>
      <c r="D123" s="45"/>
      <c r="E123" s="45"/>
      <c r="F123" s="45"/>
      <c r="G123" s="45" t="s">
        <v>55</v>
      </c>
      <c r="H123" s="45"/>
      <c r="I123" s="45"/>
      <c r="J123" s="71"/>
    </row>
    <row r="124" spans="2:10" x14ac:dyDescent="0.2">
      <c r="B124" s="70"/>
      <c r="C124" s="52"/>
      <c r="D124" s="45"/>
      <c r="E124" s="45"/>
      <c r="F124" s="45"/>
      <c r="G124" s="45"/>
      <c r="H124" s="45"/>
      <c r="I124" s="45"/>
      <c r="J124" s="71"/>
    </row>
    <row r="125" spans="2:10" x14ac:dyDescent="0.2">
      <c r="B125" s="70"/>
      <c r="C125" s="33" t="s">
        <v>54</v>
      </c>
      <c r="D125" s="45"/>
      <c r="E125" s="45" t="s">
        <v>53</v>
      </c>
      <c r="F125" s="45"/>
      <c r="G125" s="45"/>
      <c r="H125" s="45"/>
      <c r="I125" s="45"/>
      <c r="J125" s="71"/>
    </row>
    <row r="126" spans="2:10" x14ac:dyDescent="0.2">
      <c r="B126" s="70"/>
      <c r="C126" s="52"/>
      <c r="D126" s="45"/>
      <c r="E126" s="45" t="s">
        <v>52</v>
      </c>
      <c r="F126" s="45"/>
      <c r="G126" s="45"/>
      <c r="H126" s="45"/>
      <c r="I126" s="45"/>
      <c r="J126" s="71"/>
    </row>
    <row r="127" spans="2:10" x14ac:dyDescent="0.2">
      <c r="B127" s="70"/>
      <c r="C127" s="52"/>
      <c r="D127" s="45"/>
      <c r="E127" s="45"/>
      <c r="F127" s="45"/>
      <c r="G127" s="45"/>
      <c r="H127" s="45"/>
      <c r="I127" s="45"/>
      <c r="J127" s="71"/>
    </row>
    <row r="128" spans="2:10" x14ac:dyDescent="0.2">
      <c r="B128" s="70"/>
      <c r="C128" s="59" t="s">
        <v>51</v>
      </c>
      <c r="D128" s="45"/>
      <c r="E128" s="45" t="s">
        <v>50</v>
      </c>
      <c r="F128" s="45"/>
      <c r="G128" s="45"/>
      <c r="H128" s="45"/>
      <c r="I128" s="45"/>
      <c r="J128" s="71"/>
    </row>
    <row r="129" spans="2:10" x14ac:dyDescent="0.2">
      <c r="B129" s="70"/>
      <c r="C129" s="52"/>
      <c r="D129" s="45"/>
      <c r="E129" s="45"/>
      <c r="F129" s="45"/>
      <c r="G129" s="45"/>
      <c r="H129" s="45"/>
      <c r="I129" s="45"/>
      <c r="J129" s="71"/>
    </row>
    <row r="130" spans="2:10" x14ac:dyDescent="0.2">
      <c r="B130" s="70"/>
      <c r="C130" s="33" t="s">
        <v>49</v>
      </c>
      <c r="D130" s="45"/>
      <c r="E130" s="60" t="s">
        <v>48</v>
      </c>
      <c r="F130" s="45"/>
      <c r="G130" s="45"/>
      <c r="H130" s="45"/>
      <c r="I130" s="45"/>
      <c r="J130" s="71"/>
    </row>
    <row r="131" spans="2:10" x14ac:dyDescent="0.2">
      <c r="B131" s="70"/>
      <c r="C131" s="47"/>
      <c r="D131" s="45"/>
      <c r="E131" s="60" t="s">
        <v>47</v>
      </c>
      <c r="F131" s="45"/>
      <c r="G131" s="45"/>
      <c r="H131" s="45"/>
      <c r="I131" s="45"/>
      <c r="J131" s="71"/>
    </row>
    <row r="132" spans="2:10" x14ac:dyDescent="0.2">
      <c r="B132" s="70"/>
      <c r="C132" s="47"/>
      <c r="D132" s="45"/>
      <c r="E132" s="60" t="s">
        <v>46</v>
      </c>
      <c r="F132" s="45"/>
      <c r="G132" s="45"/>
      <c r="H132" s="45"/>
      <c r="I132" s="45"/>
      <c r="J132" s="71"/>
    </row>
    <row r="133" spans="2:10" x14ac:dyDescent="0.2">
      <c r="B133" s="70"/>
      <c r="C133" s="52"/>
      <c r="D133" s="45"/>
      <c r="E133" s="45"/>
      <c r="F133" s="45"/>
      <c r="G133" s="45"/>
      <c r="H133" s="45"/>
      <c r="I133" s="45"/>
      <c r="J133" s="71"/>
    </row>
    <row r="134" spans="2:10" x14ac:dyDescent="0.2">
      <c r="B134" s="70"/>
      <c r="C134" s="34" t="s">
        <v>20</v>
      </c>
      <c r="D134" s="61"/>
      <c r="E134" s="62" t="s">
        <v>273</v>
      </c>
      <c r="F134" s="62"/>
      <c r="G134" s="62"/>
      <c r="H134" s="62"/>
      <c r="I134" s="45"/>
      <c r="J134" s="71"/>
    </row>
    <row r="135" spans="2:10" x14ac:dyDescent="0.2">
      <c r="B135" s="70"/>
      <c r="C135" s="52"/>
      <c r="D135" s="61"/>
      <c r="E135" s="62" t="s">
        <v>45</v>
      </c>
      <c r="F135" s="62"/>
      <c r="G135" s="62"/>
      <c r="H135" s="62"/>
      <c r="I135" s="45"/>
      <c r="J135" s="71"/>
    </row>
    <row r="136" spans="2:10" x14ac:dyDescent="0.2">
      <c r="B136" s="70"/>
      <c r="C136" s="52"/>
      <c r="D136" s="62"/>
      <c r="E136" s="62" t="s">
        <v>44</v>
      </c>
      <c r="F136" s="62"/>
      <c r="G136" s="62"/>
      <c r="H136" s="62"/>
      <c r="I136" s="45"/>
      <c r="J136" s="71"/>
    </row>
    <row r="137" spans="2:10" x14ac:dyDescent="0.2">
      <c r="B137" s="70"/>
      <c r="C137" s="52"/>
      <c r="D137" s="45"/>
      <c r="E137" s="45"/>
      <c r="F137" s="45"/>
      <c r="G137" s="45"/>
      <c r="H137" s="45"/>
      <c r="I137" s="45"/>
      <c r="J137" s="71"/>
    </row>
    <row r="138" spans="2:10" x14ac:dyDescent="0.2">
      <c r="B138" s="70"/>
      <c r="C138" s="33" t="s">
        <v>36</v>
      </c>
      <c r="D138" s="45"/>
      <c r="E138" s="45" t="s">
        <v>35</v>
      </c>
      <c r="F138" s="45"/>
      <c r="G138" s="45"/>
      <c r="H138" s="45"/>
      <c r="I138" s="45"/>
      <c r="J138" s="71"/>
    </row>
    <row r="139" spans="2:10" x14ac:dyDescent="0.2">
      <c r="B139" s="70"/>
      <c r="C139" s="52"/>
      <c r="D139" s="45"/>
      <c r="E139" s="45"/>
      <c r="F139" s="45"/>
      <c r="G139" s="45"/>
      <c r="H139" s="45"/>
      <c r="I139" s="45"/>
      <c r="J139" s="71"/>
    </row>
    <row r="140" spans="2:10" x14ac:dyDescent="0.2">
      <c r="B140" s="70"/>
      <c r="C140" s="52" t="s">
        <v>34</v>
      </c>
      <c r="D140" s="45"/>
      <c r="E140" s="45" t="s">
        <v>33</v>
      </c>
      <c r="F140" s="45"/>
      <c r="G140" s="45"/>
      <c r="H140" s="45"/>
      <c r="I140" s="45"/>
      <c r="J140" s="71"/>
    </row>
    <row r="141" spans="2:10" x14ac:dyDescent="0.2">
      <c r="B141" s="70"/>
      <c r="C141" s="52"/>
      <c r="D141" s="45"/>
      <c r="E141" s="45" t="s">
        <v>32</v>
      </c>
      <c r="F141" s="45"/>
      <c r="G141" s="45"/>
      <c r="H141" s="45"/>
      <c r="I141" s="45"/>
      <c r="J141" s="71"/>
    </row>
    <row r="142" spans="2:10" x14ac:dyDescent="0.2">
      <c r="B142" s="70"/>
      <c r="C142" s="52"/>
      <c r="D142" s="45"/>
      <c r="E142" s="45" t="s">
        <v>31</v>
      </c>
      <c r="F142" s="45"/>
      <c r="G142" s="45"/>
      <c r="H142" s="45"/>
      <c r="I142" s="45"/>
      <c r="J142" s="71"/>
    </row>
    <row r="143" spans="2:10" x14ac:dyDescent="0.2">
      <c r="B143" s="70"/>
      <c r="C143" s="52"/>
      <c r="D143" s="45"/>
      <c r="E143" s="45"/>
      <c r="F143" s="45"/>
      <c r="G143" s="45"/>
      <c r="H143" s="45"/>
      <c r="I143" s="45"/>
      <c r="J143" s="71"/>
    </row>
    <row r="144" spans="2:10" x14ac:dyDescent="0.2">
      <c r="B144" s="70"/>
      <c r="C144" s="52"/>
      <c r="D144" s="45"/>
      <c r="E144" s="45" t="s">
        <v>30</v>
      </c>
      <c r="F144" s="45"/>
      <c r="G144" s="45"/>
      <c r="H144" s="45"/>
      <c r="I144" s="45"/>
      <c r="J144" s="71"/>
    </row>
    <row r="145" spans="2:10" x14ac:dyDescent="0.2">
      <c r="B145" s="70"/>
      <c r="C145" s="52"/>
      <c r="D145" s="45"/>
      <c r="E145" s="45" t="s">
        <v>29</v>
      </c>
      <c r="F145" s="45"/>
      <c r="G145" s="45"/>
      <c r="H145" s="45"/>
      <c r="I145" s="45"/>
      <c r="J145" s="71"/>
    </row>
    <row r="146" spans="2:10" x14ac:dyDescent="0.2">
      <c r="B146" s="70"/>
      <c r="C146" s="52"/>
      <c r="D146" s="45"/>
      <c r="E146" s="45"/>
      <c r="F146" s="45"/>
      <c r="G146" s="45"/>
      <c r="H146" s="45"/>
      <c r="I146" s="45"/>
      <c r="J146" s="71"/>
    </row>
    <row r="147" spans="2:10" x14ac:dyDescent="0.2">
      <c r="B147" s="70"/>
      <c r="C147" s="63"/>
      <c r="D147" s="45"/>
      <c r="E147" s="45"/>
      <c r="F147" s="45"/>
      <c r="G147" s="45"/>
      <c r="H147" s="45"/>
      <c r="I147" s="64"/>
      <c r="J147" s="71"/>
    </row>
    <row r="148" spans="2:10" x14ac:dyDescent="0.2">
      <c r="B148" s="72"/>
      <c r="C148" s="65"/>
      <c r="D148" s="66"/>
      <c r="E148" s="66"/>
      <c r="F148" s="66"/>
      <c r="G148" s="66"/>
      <c r="H148" s="66"/>
      <c r="I148" s="66"/>
      <c r="J148" s="73"/>
    </row>
  </sheetData>
  <sheetProtection algorithmName="SHA-512" hashValue="fhPFI/JOmcthOTI5Gg3pObOTBm7+mDf2pR7YrJQJvApgTD/f4fc9DEBPXxEWV8X6/8EgMBjtsCunq0oqSrgb9w==" saltValue="kqSOOlD1Sp1s8WopvIde7w==" spinCount="100000" sheet="1" objects="1" scenarios="1"/>
  <hyperlinks>
    <hyperlink ref="C1" location="Zentrale!A1" display="Zentrale!A1" xr:uid="{B68308DA-9FB3-49EE-A508-4BDB59E07AE7}"/>
    <hyperlink ref="C125" location="Zentrale!A1" display="Zentrale!A1" xr:uid="{F2EA02F7-5EA8-4315-BF59-26300E29AE71}"/>
    <hyperlink ref="C130" location="A!A1" display="A!A1" xr:uid="{C85F7C1D-C9AE-4F62-9AC2-1EB772B0AA9F}"/>
    <hyperlink ref="C134" location="Umrechnung!A1" display="Umrechnung!A1" xr:uid="{F71FBF78-C99B-4257-94B0-48545E74A32A}"/>
    <hyperlink ref="C138" location="N!A1" display="N!A1" xr:uid="{5A4A46FF-46AD-4E2B-9BBE-7FC0AF51776E}"/>
  </hyperlinks>
  <printOptions horizontalCentered="1"/>
  <pageMargins left="0.59055118110236227" right="0.39370078740157483" top="0.98425196850393704" bottom="0.98425196850393704" header="0.51181102362204722" footer="0.51181102362204722"/>
  <pageSetup paperSize="9" orientation="portrait" blackAndWhite="1" horizontalDpi="300" verticalDpi="300" r:id="rId1"/>
  <headerFooter alignWithMargins="0">
    <oddHeader xml:space="preserve">&amp;C&amp;Aeschreibung   Seite &amp;P/&amp;N </oddHeader>
    <oddFooter>&amp;C&amp;F   © Auvista Verlag München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369A5-6DBC-42D6-96C9-78F39A7FB868}">
  <dimension ref="A1:I19"/>
  <sheetViews>
    <sheetView showGridLines="0" showRowColHeaders="0" zoomScale="135" workbookViewId="0"/>
  </sheetViews>
  <sheetFormatPr baseColWidth="10" defaultRowHeight="12.75" x14ac:dyDescent="0.2"/>
  <cols>
    <col min="1" max="1" width="11.42578125" style="43"/>
    <col min="2" max="2" width="2.42578125" style="248" customWidth="1"/>
    <col min="3" max="3" width="7.5703125" style="43" customWidth="1"/>
    <col min="4" max="4" width="2.42578125" style="43" customWidth="1"/>
    <col min="5" max="5" width="35" style="43" customWidth="1"/>
    <col min="6" max="16384" width="11.42578125" style="43"/>
  </cols>
  <sheetData>
    <row r="1" spans="1:9" x14ac:dyDescent="0.2">
      <c r="A1" s="74" t="s">
        <v>257</v>
      </c>
      <c r="C1" s="251" t="s">
        <v>54</v>
      </c>
    </row>
    <row r="2" spans="1:9" x14ac:dyDescent="0.2">
      <c r="B2" s="252"/>
      <c r="C2" s="253"/>
      <c r="D2" s="254"/>
      <c r="E2" s="254"/>
      <c r="F2" s="255"/>
      <c r="G2" s="249"/>
      <c r="H2" s="249"/>
      <c r="I2" s="249"/>
    </row>
    <row r="3" spans="1:9" ht="51.95" customHeight="1" x14ac:dyDescent="0.2">
      <c r="B3" s="256"/>
      <c r="C3" s="11"/>
      <c r="D3" s="11"/>
      <c r="E3" s="257" t="s">
        <v>173</v>
      </c>
      <c r="F3" s="258"/>
      <c r="G3" s="249"/>
      <c r="H3" s="249"/>
      <c r="I3" s="249"/>
    </row>
    <row r="4" spans="1:9" x14ac:dyDescent="0.2">
      <c r="B4" s="256"/>
      <c r="C4" s="11"/>
      <c r="D4" s="11"/>
      <c r="E4" s="259"/>
      <c r="F4" s="258"/>
      <c r="G4" s="249"/>
      <c r="H4" s="249"/>
      <c r="I4" s="249"/>
    </row>
    <row r="5" spans="1:9" x14ac:dyDescent="0.2">
      <c r="B5" s="256"/>
      <c r="C5" s="260" t="s">
        <v>172</v>
      </c>
      <c r="D5" s="261" t="s">
        <v>170</v>
      </c>
      <c r="E5" s="265"/>
      <c r="F5" s="258"/>
      <c r="G5" s="249"/>
      <c r="H5" s="249"/>
      <c r="I5" s="249"/>
    </row>
    <row r="6" spans="1:9" x14ac:dyDescent="0.2">
      <c r="B6" s="256"/>
      <c r="C6" s="260" t="s">
        <v>171</v>
      </c>
      <c r="D6" s="261" t="s">
        <v>170</v>
      </c>
      <c r="E6" s="266"/>
      <c r="F6" s="258"/>
      <c r="G6" s="249"/>
      <c r="H6" s="249"/>
      <c r="I6" s="249"/>
    </row>
    <row r="7" spans="1:9" x14ac:dyDescent="0.2">
      <c r="B7" s="256"/>
      <c r="C7" s="260"/>
      <c r="D7" s="261"/>
      <c r="E7" s="261"/>
      <c r="F7" s="258"/>
      <c r="G7" s="249"/>
      <c r="H7" s="249"/>
      <c r="I7" s="249"/>
    </row>
    <row r="8" spans="1:9" x14ac:dyDescent="0.2">
      <c r="B8" s="256"/>
      <c r="C8" s="11"/>
      <c r="D8" s="11"/>
      <c r="E8" s="11"/>
      <c r="F8" s="258"/>
      <c r="G8" s="249"/>
      <c r="H8" s="249"/>
      <c r="I8" s="249"/>
    </row>
    <row r="9" spans="1:9" x14ac:dyDescent="0.2">
      <c r="B9" s="256"/>
      <c r="C9" s="11"/>
      <c r="D9" s="11"/>
      <c r="E9" s="11"/>
      <c r="F9" s="258"/>
      <c r="G9" s="249"/>
      <c r="H9" s="249"/>
      <c r="I9" s="249"/>
    </row>
    <row r="10" spans="1:9" x14ac:dyDescent="0.2">
      <c r="B10" s="256"/>
      <c r="C10" s="11"/>
      <c r="D10" s="11"/>
      <c r="E10" s="11"/>
      <c r="F10" s="258"/>
      <c r="G10" s="249"/>
      <c r="H10" s="249"/>
      <c r="I10" s="249"/>
    </row>
    <row r="11" spans="1:9" x14ac:dyDescent="0.2">
      <c r="B11" s="262"/>
      <c r="C11" s="263"/>
      <c r="D11" s="263"/>
      <c r="E11" s="263"/>
      <c r="F11" s="264"/>
      <c r="G11" s="249"/>
      <c r="H11" s="249"/>
      <c r="I11" s="249"/>
    </row>
    <row r="12" spans="1:9" x14ac:dyDescent="0.2">
      <c r="B12" s="250"/>
      <c r="C12" s="249"/>
      <c r="D12" s="249"/>
      <c r="E12" s="249"/>
      <c r="F12" s="249"/>
      <c r="G12" s="249"/>
      <c r="H12" s="249"/>
      <c r="I12" s="249"/>
    </row>
    <row r="13" spans="1:9" x14ac:dyDescent="0.2">
      <c r="B13" s="250"/>
      <c r="C13" s="249"/>
      <c r="D13" s="249"/>
      <c r="E13" s="249"/>
      <c r="F13" s="249"/>
      <c r="G13" s="249"/>
      <c r="H13" s="249"/>
      <c r="I13" s="249"/>
    </row>
    <row r="14" spans="1:9" x14ac:dyDescent="0.2">
      <c r="B14" s="250"/>
      <c r="C14" s="249"/>
      <c r="D14" s="249"/>
      <c r="E14" s="249"/>
      <c r="F14" s="249"/>
      <c r="G14" s="249"/>
      <c r="H14" s="249"/>
      <c r="I14" s="249"/>
    </row>
    <row r="15" spans="1:9" x14ac:dyDescent="0.2">
      <c r="B15" s="250"/>
      <c r="C15" s="249"/>
      <c r="D15" s="249"/>
      <c r="E15" s="249"/>
      <c r="F15" s="249"/>
      <c r="G15" s="249"/>
      <c r="H15" s="249"/>
      <c r="I15" s="249"/>
    </row>
    <row r="16" spans="1:9" x14ac:dyDescent="0.2">
      <c r="B16" s="250"/>
      <c r="C16" s="249"/>
      <c r="D16" s="249"/>
      <c r="E16" s="249"/>
      <c r="F16" s="249"/>
      <c r="G16" s="249"/>
      <c r="H16" s="249"/>
      <c r="I16" s="249"/>
    </row>
    <row r="17" spans="2:9" x14ac:dyDescent="0.2">
      <c r="B17" s="250"/>
      <c r="C17" s="249"/>
      <c r="D17" s="249"/>
      <c r="E17" s="249"/>
      <c r="F17" s="249"/>
      <c r="G17" s="249"/>
      <c r="H17" s="249"/>
      <c r="I17" s="249"/>
    </row>
    <row r="18" spans="2:9" x14ac:dyDescent="0.2">
      <c r="B18" s="250"/>
      <c r="C18" s="249"/>
      <c r="D18" s="249"/>
      <c r="E18" s="249"/>
      <c r="F18" s="249"/>
      <c r="G18" s="249"/>
      <c r="H18" s="249"/>
      <c r="I18" s="249"/>
    </row>
    <row r="19" spans="2:9" x14ac:dyDescent="0.2">
      <c r="B19" s="250"/>
      <c r="C19" s="249"/>
      <c r="D19" s="249"/>
      <c r="E19" s="249"/>
      <c r="F19" s="249"/>
      <c r="G19" s="249"/>
      <c r="H19" s="249"/>
      <c r="I19" s="249"/>
    </row>
  </sheetData>
  <sheetProtection algorithmName="SHA-512" hashValue="TNTZwzIB0o2vbC6Mtub2sikBcHsUS1P1UV/HH4aV+12+HVnHDdlFmMCfkrDiAtwdEqefCyNPUNU4oiNm2U29zA==" saltValue="pYKeZRYAdgi/F6izvdKu5Q==" spinCount="100000" sheet="1"/>
  <hyperlinks>
    <hyperlink ref="C1" location="Zentrale!A1" display="Zentrale!A1" xr:uid="{090F3876-21A9-4A5E-B156-40395FA694CB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horizontalDpi="300" verticalDpi="300" r:id="rId1"/>
  <headerFooter alignWithMargins="0">
    <oddFooter>&amp;C&amp;F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4205-17E3-4176-B8D8-8A9FED659EC3}">
  <dimension ref="A1:Z53"/>
  <sheetViews>
    <sheetView showRowColHeaders="0" zoomScaleNormal="100" workbookViewId="0">
      <pane ySplit="5985" topLeftCell="A43"/>
      <selection activeCell="C9" sqref="C9"/>
      <selection pane="bottomLeft"/>
    </sheetView>
  </sheetViews>
  <sheetFormatPr baseColWidth="10" defaultRowHeight="12.75" x14ac:dyDescent="0.2"/>
  <cols>
    <col min="1" max="1" width="4.28515625" style="43" customWidth="1"/>
    <col min="2" max="2" width="10.140625" style="305" customWidth="1"/>
    <col min="3" max="3" width="30.7109375" style="306" customWidth="1"/>
    <col min="4" max="4" width="1.5703125" style="43" customWidth="1"/>
    <col min="5" max="6" width="8.42578125" style="43" customWidth="1"/>
    <col min="7" max="9" width="8.42578125" style="43" hidden="1" customWidth="1"/>
    <col min="10" max="10" width="8.42578125" style="43" customWidth="1"/>
    <col min="11" max="11" width="1.5703125" style="43" customWidth="1"/>
    <col min="12" max="12" width="8.42578125" style="43" customWidth="1"/>
    <col min="13" max="13" width="1.5703125" style="43" customWidth="1"/>
    <col min="14" max="14" width="8.42578125" style="43" customWidth="1"/>
    <col min="15" max="16" width="1.5703125" style="43" customWidth="1"/>
    <col min="17" max="17" width="7.42578125" style="307" customWidth="1"/>
    <col min="18" max="18" width="8.42578125" style="43" customWidth="1"/>
    <col min="19" max="19" width="2.140625" style="43" customWidth="1"/>
    <col min="20" max="20" width="1.5703125" style="43" customWidth="1"/>
    <col min="21" max="21" width="11" style="308" customWidth="1"/>
    <col min="22" max="23" width="1.5703125" style="43" customWidth="1"/>
    <col min="24" max="16384" width="11.42578125" style="43"/>
  </cols>
  <sheetData>
    <row r="1" spans="1:26" ht="18" x14ac:dyDescent="0.25">
      <c r="A1" s="1" t="s">
        <v>194</v>
      </c>
      <c r="B1" s="33" t="s">
        <v>54</v>
      </c>
      <c r="C1" s="315" t="s">
        <v>193</v>
      </c>
      <c r="D1" s="254"/>
      <c r="E1" s="316"/>
      <c r="F1" s="315"/>
      <c r="G1" s="254"/>
      <c r="H1" s="315"/>
      <c r="I1" s="315"/>
      <c r="J1" s="317" t="s">
        <v>192</v>
      </c>
      <c r="K1" s="254"/>
      <c r="L1" s="382" t="s">
        <v>276</v>
      </c>
      <c r="M1" s="254"/>
      <c r="N1" s="254"/>
      <c r="O1" s="318"/>
      <c r="P1" s="318"/>
      <c r="Q1" s="254" t="str">
        <f>IF(A!E6="","",A!E6)</f>
        <v/>
      </c>
      <c r="R1" s="319"/>
      <c r="S1" s="320"/>
      <c r="T1" s="254"/>
      <c r="U1" s="321"/>
      <c r="V1" s="254"/>
      <c r="W1" s="254"/>
      <c r="X1" s="249"/>
      <c r="Y1" s="249"/>
      <c r="Z1" s="249"/>
    </row>
    <row r="2" spans="1:26" x14ac:dyDescent="0.2">
      <c r="A2" s="376" t="s">
        <v>274</v>
      </c>
      <c r="B2" s="380"/>
      <c r="C2" s="322" t="s">
        <v>191</v>
      </c>
      <c r="D2" s="260"/>
      <c r="E2" s="401">
        <v>46023</v>
      </c>
      <c r="F2" s="260"/>
      <c r="G2" s="11"/>
      <c r="H2" s="260"/>
      <c r="I2" s="260"/>
      <c r="J2" s="267">
        <v>0</v>
      </c>
      <c r="K2" s="323" t="s">
        <v>190</v>
      </c>
      <c r="L2" s="11"/>
      <c r="M2" s="11"/>
      <c r="N2" s="11"/>
      <c r="O2" s="324"/>
      <c r="P2" s="324"/>
      <c r="Q2" s="260"/>
      <c r="R2" s="11"/>
      <c r="S2" s="260"/>
      <c r="T2" s="11"/>
      <c r="U2" s="325"/>
      <c r="V2" s="11"/>
      <c r="W2" s="11"/>
      <c r="X2" s="249"/>
      <c r="Y2" s="249"/>
      <c r="Z2" s="249"/>
    </row>
    <row r="3" spans="1:26" x14ac:dyDescent="0.2">
      <c r="A3" s="326"/>
      <c r="B3" s="327"/>
      <c r="C3" s="322" t="s">
        <v>189</v>
      </c>
      <c r="D3" s="11"/>
      <c r="E3" s="401">
        <v>46053</v>
      </c>
      <c r="F3" s="260"/>
      <c r="G3" s="11"/>
      <c r="H3" s="260"/>
      <c r="I3" s="260"/>
      <c r="J3" s="328" t="s">
        <v>188</v>
      </c>
      <c r="K3" s="11"/>
      <c r="L3" s="11"/>
      <c r="M3" s="11"/>
      <c r="N3" s="11"/>
      <c r="O3" s="11"/>
      <c r="P3" s="329"/>
      <c r="Q3" s="260"/>
      <c r="R3" s="330"/>
      <c r="S3" s="331"/>
      <c r="T3" s="11"/>
      <c r="U3" s="325"/>
      <c r="V3" s="11"/>
      <c r="W3" s="11"/>
      <c r="X3" s="249"/>
      <c r="Y3" s="249"/>
      <c r="Z3" s="249"/>
    </row>
    <row r="4" spans="1:26" x14ac:dyDescent="0.2">
      <c r="A4" s="332"/>
      <c r="B4" s="327"/>
      <c r="C4" s="259"/>
      <c r="D4" s="11"/>
      <c r="E4" s="333">
        <f ca="1">IF(E2="",TODAY(),E2)</f>
        <v>46023</v>
      </c>
      <c r="F4" s="260"/>
      <c r="G4" s="11"/>
      <c r="H4" s="260"/>
      <c r="I4" s="260"/>
      <c r="J4" s="268">
        <v>0</v>
      </c>
      <c r="K4" s="323" t="s">
        <v>187</v>
      </c>
      <c r="L4" s="11"/>
      <c r="M4" s="11"/>
      <c r="N4" s="11"/>
      <c r="O4" s="11"/>
      <c r="P4" s="324"/>
      <c r="Q4" s="334"/>
      <c r="R4" s="260"/>
      <c r="S4" s="11"/>
      <c r="T4" s="11"/>
      <c r="U4" s="325"/>
      <c r="V4" s="11"/>
      <c r="W4" s="11"/>
      <c r="X4" s="249"/>
      <c r="Y4" s="249"/>
      <c r="Z4" s="249"/>
    </row>
    <row r="5" spans="1:26" x14ac:dyDescent="0.2">
      <c r="A5" s="332"/>
      <c r="B5" s="327"/>
      <c r="C5" s="259"/>
      <c r="D5" s="11"/>
      <c r="E5" s="11"/>
      <c r="F5" s="11"/>
      <c r="G5" s="11"/>
      <c r="H5" s="11"/>
      <c r="I5" s="11"/>
      <c r="J5" s="11"/>
      <c r="K5" s="11"/>
      <c r="L5" s="260"/>
      <c r="M5" s="11"/>
      <c r="N5" s="324"/>
      <c r="O5" s="11"/>
      <c r="P5" s="324"/>
      <c r="Q5" s="260"/>
      <c r="R5" s="260"/>
      <c r="S5" s="11"/>
      <c r="T5" s="11"/>
      <c r="U5" s="325"/>
      <c r="V5" s="11"/>
      <c r="W5" s="269"/>
      <c r="X5" s="249"/>
      <c r="Y5" s="249"/>
      <c r="Z5" s="249"/>
    </row>
    <row r="6" spans="1:26" ht="23.25" thickBot="1" x14ac:dyDescent="0.25">
      <c r="A6" s="335"/>
      <c r="B6" s="336" t="s">
        <v>110</v>
      </c>
      <c r="C6" s="337" t="s">
        <v>19</v>
      </c>
      <c r="D6" s="269"/>
      <c r="E6" s="261"/>
      <c r="F6" s="261"/>
      <c r="G6" s="261"/>
      <c r="H6" s="261"/>
      <c r="I6" s="261"/>
      <c r="J6" s="328"/>
      <c r="K6" s="11"/>
      <c r="L6" s="338" t="s">
        <v>186</v>
      </c>
      <c r="M6" s="11"/>
      <c r="N6" s="338" t="s">
        <v>185</v>
      </c>
      <c r="O6" s="11"/>
      <c r="P6" s="338"/>
      <c r="Q6" s="339" t="s">
        <v>74</v>
      </c>
      <c r="R6" s="340"/>
      <c r="S6" s="340"/>
      <c r="T6" s="337"/>
      <c r="U6" s="341"/>
      <c r="V6" s="337"/>
      <c r="W6" s="269"/>
      <c r="X6" s="249"/>
      <c r="Y6" s="249"/>
      <c r="Z6" s="249"/>
    </row>
    <row r="7" spans="1:26" ht="15.75" thickBot="1" x14ac:dyDescent="0.3">
      <c r="A7" s="332"/>
      <c r="B7" s="270" t="s">
        <v>121</v>
      </c>
      <c r="C7" s="271" t="s">
        <v>19</v>
      </c>
      <c r="D7" s="272"/>
      <c r="E7" s="273">
        <v>1</v>
      </c>
      <c r="F7" s="274">
        <v>2</v>
      </c>
      <c r="G7" s="274">
        <v>3</v>
      </c>
      <c r="H7" s="274">
        <v>4</v>
      </c>
      <c r="I7" s="274">
        <v>5</v>
      </c>
      <c r="J7" s="274">
        <v>6</v>
      </c>
      <c r="K7" s="342"/>
      <c r="L7" s="275"/>
      <c r="M7" s="276"/>
      <c r="N7" s="277"/>
      <c r="O7" s="278"/>
      <c r="P7" s="279"/>
      <c r="Q7" s="280"/>
      <c r="R7" s="281"/>
      <c r="S7" s="282"/>
      <c r="T7" s="281"/>
      <c r="U7" s="283">
        <f ca="1">E4</f>
        <v>46023</v>
      </c>
      <c r="V7" s="281"/>
      <c r="W7" s="284"/>
      <c r="X7" s="249"/>
      <c r="Y7" s="249"/>
      <c r="Z7" s="249"/>
    </row>
    <row r="8" spans="1:26" x14ac:dyDescent="0.2">
      <c r="A8" s="343" t="s">
        <v>184</v>
      </c>
      <c r="B8" s="344">
        <f>IF(E2="","",E2)</f>
        <v>46023</v>
      </c>
      <c r="C8" s="285" t="s">
        <v>183</v>
      </c>
      <c r="D8" s="286"/>
      <c r="E8" s="287"/>
      <c r="F8" s="287"/>
      <c r="G8" s="287"/>
      <c r="H8" s="287"/>
      <c r="I8" s="287"/>
      <c r="J8" s="287"/>
      <c r="K8" s="345"/>
      <c r="L8" s="346" t="str">
        <f t="shared" ref="L8:L42" si="0">IF(COUNTA(E8:J8)&lt;1,"",IF(O8&lt;0,"geht?",O8))</f>
        <v/>
      </c>
      <c r="M8" s="347"/>
      <c r="N8" s="348" t="str">
        <f t="shared" ref="N8:N42" si="1">IF(COUNTA(E8:J8)&lt;1,"",IF(O8&lt;0,"geht?",SUM(L8-J$2)))</f>
        <v/>
      </c>
      <c r="O8" s="391">
        <f t="shared" ref="O8:O42" si="2">SUM(E8:J8)/24</f>
        <v>0</v>
      </c>
      <c r="P8" s="392" t="str">
        <f>IF(N8="","",SUM(N$8:N8,J$4/24))</f>
        <v/>
      </c>
      <c r="Q8" s="349" t="str">
        <f t="shared" ref="Q8:Q42" si="3">IF(P8="","",IF(P8&lt;0,"Minus =","Plus ="))</f>
        <v/>
      </c>
      <c r="R8" s="350" t="str">
        <f t="shared" ref="R8:R42" si="4">IF(P8="","",MOD(ABS(P8),60)+$N$56)</f>
        <v/>
      </c>
      <c r="S8" s="351" t="str">
        <f t="shared" ref="S8:S42" si="5">IF(P8="","","h")</f>
        <v/>
      </c>
      <c r="T8" s="352"/>
      <c r="U8" s="353">
        <f t="shared" ref="U8:U42" si="6">B8</f>
        <v>46023</v>
      </c>
      <c r="V8" s="352"/>
      <c r="W8" s="288"/>
      <c r="X8" s="249"/>
      <c r="Y8" s="249"/>
      <c r="Z8" s="249"/>
    </row>
    <row r="9" spans="1:26" x14ac:dyDescent="0.2">
      <c r="A9" s="354">
        <v>2</v>
      </c>
      <c r="B9" s="344">
        <f>IF(B8="","",SUM(B8+1))</f>
        <v>46024</v>
      </c>
      <c r="C9" s="285"/>
      <c r="D9" s="286"/>
      <c r="E9" s="287"/>
      <c r="F9" s="287"/>
      <c r="G9" s="287"/>
      <c r="H9" s="287"/>
      <c r="I9" s="287"/>
      <c r="J9" s="287"/>
      <c r="K9" s="355"/>
      <c r="L9" s="348" t="str">
        <f t="shared" si="0"/>
        <v/>
      </c>
      <c r="M9" s="347"/>
      <c r="N9" s="348" t="str">
        <f t="shared" si="1"/>
        <v/>
      </c>
      <c r="O9" s="391">
        <f t="shared" si="2"/>
        <v>0</v>
      </c>
      <c r="P9" s="392" t="str">
        <f>IF(N9="","",SUM(N$8:N9,J$4/24))</f>
        <v/>
      </c>
      <c r="Q9" s="356" t="str">
        <f t="shared" si="3"/>
        <v/>
      </c>
      <c r="R9" s="357" t="str">
        <f t="shared" si="4"/>
        <v/>
      </c>
      <c r="S9" s="358" t="str">
        <f t="shared" si="5"/>
        <v/>
      </c>
      <c r="T9" s="352"/>
      <c r="U9" s="359">
        <f t="shared" si="6"/>
        <v>46024</v>
      </c>
      <c r="V9" s="352"/>
      <c r="W9" s="288"/>
      <c r="X9" s="249"/>
      <c r="Y9" s="249"/>
      <c r="Z9" s="249"/>
    </row>
    <row r="10" spans="1:26" ht="12.75" customHeight="1" x14ac:dyDescent="0.2">
      <c r="A10" s="354">
        <v>3</v>
      </c>
      <c r="B10" s="344">
        <f>IF(B9="","",IF(B9=E3,"",SUM(B9+1)))</f>
        <v>46025</v>
      </c>
      <c r="C10" s="285"/>
      <c r="D10" s="286"/>
      <c r="E10" s="287"/>
      <c r="F10" s="287"/>
      <c r="G10" s="287"/>
      <c r="H10" s="287"/>
      <c r="I10" s="287"/>
      <c r="J10" s="287"/>
      <c r="K10" s="355"/>
      <c r="L10" s="348" t="str">
        <f t="shared" si="0"/>
        <v/>
      </c>
      <c r="M10" s="347"/>
      <c r="N10" s="348" t="str">
        <f t="shared" si="1"/>
        <v/>
      </c>
      <c r="O10" s="391">
        <f t="shared" si="2"/>
        <v>0</v>
      </c>
      <c r="P10" s="392" t="str">
        <f>IF(N10="","",SUM(N$8:N10,J$4/24))</f>
        <v/>
      </c>
      <c r="Q10" s="356" t="str">
        <f t="shared" si="3"/>
        <v/>
      </c>
      <c r="R10" s="357" t="str">
        <f t="shared" si="4"/>
        <v/>
      </c>
      <c r="S10" s="358" t="str">
        <f t="shared" si="5"/>
        <v/>
      </c>
      <c r="T10" s="352"/>
      <c r="U10" s="359">
        <f t="shared" si="6"/>
        <v>46025</v>
      </c>
      <c r="V10" s="352"/>
      <c r="W10" s="288"/>
      <c r="X10" s="249"/>
      <c r="Y10" s="249"/>
      <c r="Z10" s="249"/>
    </row>
    <row r="11" spans="1:26" x14ac:dyDescent="0.2">
      <c r="A11" s="360">
        <v>4</v>
      </c>
      <c r="B11" s="344">
        <f>IF(B10="","",IF(B10=E3,"",SUM(B10+1)))</f>
        <v>46026</v>
      </c>
      <c r="C11" s="285"/>
      <c r="D11" s="286"/>
      <c r="E11" s="287"/>
      <c r="F11" s="287"/>
      <c r="G11" s="287"/>
      <c r="H11" s="287"/>
      <c r="I11" s="287"/>
      <c r="J11" s="287"/>
      <c r="K11" s="355"/>
      <c r="L11" s="348" t="str">
        <f t="shared" si="0"/>
        <v/>
      </c>
      <c r="M11" s="347"/>
      <c r="N11" s="348" t="str">
        <f t="shared" si="1"/>
        <v/>
      </c>
      <c r="O11" s="391">
        <f t="shared" si="2"/>
        <v>0</v>
      </c>
      <c r="P11" s="392" t="str">
        <f>IF(N11="","",SUM(N$8:N11,J$4/24))</f>
        <v/>
      </c>
      <c r="Q11" s="356" t="str">
        <f t="shared" si="3"/>
        <v/>
      </c>
      <c r="R11" s="357" t="str">
        <f t="shared" si="4"/>
        <v/>
      </c>
      <c r="S11" s="358" t="str">
        <f t="shared" si="5"/>
        <v/>
      </c>
      <c r="T11" s="352"/>
      <c r="U11" s="359">
        <f t="shared" si="6"/>
        <v>46026</v>
      </c>
      <c r="V11" s="352"/>
      <c r="W11" s="288"/>
      <c r="X11" s="249"/>
      <c r="Y11" s="249"/>
      <c r="Z11" s="249"/>
    </row>
    <row r="12" spans="1:26" x14ac:dyDescent="0.2">
      <c r="A12" s="354">
        <v>5</v>
      </c>
      <c r="B12" s="344">
        <f>IF(B11="","",IF(B11=E3,"",SUM(B11+1)))</f>
        <v>46027</v>
      </c>
      <c r="C12" s="285"/>
      <c r="D12" s="286"/>
      <c r="E12" s="287"/>
      <c r="F12" s="287"/>
      <c r="G12" s="287"/>
      <c r="H12" s="287"/>
      <c r="I12" s="287"/>
      <c r="J12" s="287"/>
      <c r="K12" s="355"/>
      <c r="L12" s="348" t="str">
        <f t="shared" si="0"/>
        <v/>
      </c>
      <c r="M12" s="347"/>
      <c r="N12" s="348" t="str">
        <f t="shared" si="1"/>
        <v/>
      </c>
      <c r="O12" s="391">
        <f t="shared" si="2"/>
        <v>0</v>
      </c>
      <c r="P12" s="392" t="str">
        <f>IF(N12="","",SUM(N$8:N12,J$4/24))</f>
        <v/>
      </c>
      <c r="Q12" s="356" t="str">
        <f t="shared" si="3"/>
        <v/>
      </c>
      <c r="R12" s="357" t="str">
        <f t="shared" si="4"/>
        <v/>
      </c>
      <c r="S12" s="358" t="str">
        <f t="shared" si="5"/>
        <v/>
      </c>
      <c r="T12" s="352"/>
      <c r="U12" s="359">
        <f t="shared" si="6"/>
        <v>46027</v>
      </c>
      <c r="V12" s="352"/>
      <c r="W12" s="288"/>
      <c r="X12" s="249"/>
      <c r="Y12" s="249"/>
      <c r="Z12" s="249"/>
    </row>
    <row r="13" spans="1:26" x14ac:dyDescent="0.2">
      <c r="A13" s="354">
        <v>6</v>
      </c>
      <c r="B13" s="344">
        <f>IF(B12="","",IF(B12=E3,"",SUM(B12+1)))</f>
        <v>46028</v>
      </c>
      <c r="C13" s="285" t="s">
        <v>182</v>
      </c>
      <c r="D13" s="286"/>
      <c r="E13" s="287"/>
      <c r="F13" s="287"/>
      <c r="G13" s="287"/>
      <c r="H13" s="287"/>
      <c r="I13" s="287"/>
      <c r="J13" s="287"/>
      <c r="K13" s="355"/>
      <c r="L13" s="348" t="str">
        <f t="shared" si="0"/>
        <v/>
      </c>
      <c r="M13" s="347"/>
      <c r="N13" s="348" t="str">
        <f t="shared" si="1"/>
        <v/>
      </c>
      <c r="O13" s="391">
        <f t="shared" si="2"/>
        <v>0</v>
      </c>
      <c r="P13" s="392" t="str">
        <f>IF(N13="","",SUM(N$8:N13,J$4/24))</f>
        <v/>
      </c>
      <c r="Q13" s="356" t="str">
        <f t="shared" si="3"/>
        <v/>
      </c>
      <c r="R13" s="357" t="str">
        <f t="shared" si="4"/>
        <v/>
      </c>
      <c r="S13" s="358" t="str">
        <f t="shared" si="5"/>
        <v/>
      </c>
      <c r="T13" s="352"/>
      <c r="U13" s="359">
        <f t="shared" si="6"/>
        <v>46028</v>
      </c>
      <c r="V13" s="352"/>
      <c r="W13" s="288"/>
      <c r="X13" s="249"/>
      <c r="Y13" s="249"/>
      <c r="Z13" s="249"/>
    </row>
    <row r="14" spans="1:26" x14ac:dyDescent="0.2">
      <c r="A14" s="354">
        <v>7</v>
      </c>
      <c r="B14" s="344">
        <f>IF(B13="","",IF(B13=E3,"",SUM(B13+1)))</f>
        <v>46029</v>
      </c>
      <c r="C14" s="289"/>
      <c r="D14" s="286"/>
      <c r="E14" s="287"/>
      <c r="F14" s="287"/>
      <c r="G14" s="287"/>
      <c r="H14" s="287"/>
      <c r="I14" s="287"/>
      <c r="J14" s="287"/>
      <c r="K14" s="355"/>
      <c r="L14" s="348" t="str">
        <f t="shared" si="0"/>
        <v/>
      </c>
      <c r="M14" s="347"/>
      <c r="N14" s="348" t="str">
        <f t="shared" si="1"/>
        <v/>
      </c>
      <c r="O14" s="391">
        <f t="shared" si="2"/>
        <v>0</v>
      </c>
      <c r="P14" s="392" t="str">
        <f>IF(N14="","",SUM(N$8:N14,J$4/24))</f>
        <v/>
      </c>
      <c r="Q14" s="356" t="str">
        <f t="shared" si="3"/>
        <v/>
      </c>
      <c r="R14" s="357" t="str">
        <f t="shared" si="4"/>
        <v/>
      </c>
      <c r="S14" s="358" t="str">
        <f t="shared" si="5"/>
        <v/>
      </c>
      <c r="T14" s="352"/>
      <c r="U14" s="359">
        <f t="shared" si="6"/>
        <v>46029</v>
      </c>
      <c r="V14" s="352"/>
      <c r="W14" s="288"/>
      <c r="X14" s="249"/>
      <c r="Y14" s="249"/>
      <c r="Z14" s="249"/>
    </row>
    <row r="15" spans="1:26" x14ac:dyDescent="0.2">
      <c r="A15" s="354">
        <v>8</v>
      </c>
      <c r="B15" s="344">
        <f>IF(B14="","",IF(B14=E3,"",SUM(B14+1)))</f>
        <v>46030</v>
      </c>
      <c r="C15" s="285"/>
      <c r="D15" s="286"/>
      <c r="E15" s="287"/>
      <c r="F15" s="287"/>
      <c r="G15" s="287"/>
      <c r="H15" s="287"/>
      <c r="I15" s="287"/>
      <c r="J15" s="287"/>
      <c r="K15" s="355"/>
      <c r="L15" s="348" t="str">
        <f t="shared" si="0"/>
        <v/>
      </c>
      <c r="M15" s="347"/>
      <c r="N15" s="348" t="str">
        <f t="shared" si="1"/>
        <v/>
      </c>
      <c r="O15" s="391">
        <f t="shared" si="2"/>
        <v>0</v>
      </c>
      <c r="P15" s="392" t="str">
        <f>IF(N15="","",SUM(N$8:N15,J$4/24))</f>
        <v/>
      </c>
      <c r="Q15" s="356" t="str">
        <f t="shared" si="3"/>
        <v/>
      </c>
      <c r="R15" s="357" t="str">
        <f t="shared" si="4"/>
        <v/>
      </c>
      <c r="S15" s="358" t="str">
        <f t="shared" si="5"/>
        <v/>
      </c>
      <c r="T15" s="352"/>
      <c r="U15" s="359">
        <f t="shared" si="6"/>
        <v>46030</v>
      </c>
      <c r="V15" s="352"/>
      <c r="W15" s="290"/>
      <c r="X15" s="249"/>
      <c r="Y15" s="249"/>
      <c r="Z15" s="249"/>
    </row>
    <row r="16" spans="1:26" x14ac:dyDescent="0.2">
      <c r="A16" s="354">
        <v>9</v>
      </c>
      <c r="B16" s="344">
        <f>IF(B15="","",IF(B15=E3,"",SUM(B15+1)))</f>
        <v>46031</v>
      </c>
      <c r="C16" s="285"/>
      <c r="D16" s="286"/>
      <c r="E16" s="287"/>
      <c r="F16" s="287"/>
      <c r="G16" s="287"/>
      <c r="H16" s="287"/>
      <c r="I16" s="287"/>
      <c r="J16" s="287"/>
      <c r="K16" s="355"/>
      <c r="L16" s="348" t="str">
        <f t="shared" si="0"/>
        <v/>
      </c>
      <c r="M16" s="347"/>
      <c r="N16" s="348" t="str">
        <f t="shared" si="1"/>
        <v/>
      </c>
      <c r="O16" s="391">
        <f t="shared" si="2"/>
        <v>0</v>
      </c>
      <c r="P16" s="392" t="str">
        <f>IF(N16="","",SUM(N$8:N16,J$4/24))</f>
        <v/>
      </c>
      <c r="Q16" s="356" t="str">
        <f t="shared" si="3"/>
        <v/>
      </c>
      <c r="R16" s="357" t="str">
        <f t="shared" si="4"/>
        <v/>
      </c>
      <c r="S16" s="358" t="str">
        <f t="shared" si="5"/>
        <v/>
      </c>
      <c r="T16" s="352"/>
      <c r="U16" s="359">
        <f t="shared" si="6"/>
        <v>46031</v>
      </c>
      <c r="V16" s="352"/>
      <c r="W16" s="288"/>
      <c r="X16" s="249"/>
      <c r="Y16" s="249"/>
      <c r="Z16" s="249"/>
    </row>
    <row r="17" spans="1:26" x14ac:dyDescent="0.2">
      <c r="A17" s="354">
        <v>10</v>
      </c>
      <c r="B17" s="344">
        <f>IF(B16="","",IF(B16=E3,"",SUM(B16+1)))</f>
        <v>46032</v>
      </c>
      <c r="C17" s="285"/>
      <c r="D17" s="286"/>
      <c r="E17" s="287"/>
      <c r="F17" s="287"/>
      <c r="G17" s="287"/>
      <c r="H17" s="287"/>
      <c r="I17" s="287"/>
      <c r="J17" s="287"/>
      <c r="K17" s="355"/>
      <c r="L17" s="348" t="str">
        <f t="shared" si="0"/>
        <v/>
      </c>
      <c r="M17" s="347"/>
      <c r="N17" s="348" t="str">
        <f t="shared" si="1"/>
        <v/>
      </c>
      <c r="O17" s="391">
        <f t="shared" si="2"/>
        <v>0</v>
      </c>
      <c r="P17" s="392" t="str">
        <f>IF(N17="","",SUM(N$8:N17,J$4/24))</f>
        <v/>
      </c>
      <c r="Q17" s="356" t="str">
        <f t="shared" si="3"/>
        <v/>
      </c>
      <c r="R17" s="357" t="str">
        <f t="shared" si="4"/>
        <v/>
      </c>
      <c r="S17" s="358" t="str">
        <f t="shared" si="5"/>
        <v/>
      </c>
      <c r="T17" s="352"/>
      <c r="U17" s="359">
        <f t="shared" si="6"/>
        <v>46032</v>
      </c>
      <c r="V17" s="352"/>
      <c r="W17" s="288"/>
      <c r="X17" s="249"/>
      <c r="Y17" s="249"/>
      <c r="Z17" s="249"/>
    </row>
    <row r="18" spans="1:26" x14ac:dyDescent="0.2">
      <c r="A18" s="354">
        <v>11</v>
      </c>
      <c r="B18" s="344">
        <f>IF(B17="","",IF(B17=E3,"",SUM(B17+1)))</f>
        <v>46033</v>
      </c>
      <c r="C18" s="285"/>
      <c r="D18" s="286"/>
      <c r="E18" s="287"/>
      <c r="F18" s="287"/>
      <c r="G18" s="287"/>
      <c r="H18" s="287"/>
      <c r="I18" s="287"/>
      <c r="J18" s="287"/>
      <c r="K18" s="355"/>
      <c r="L18" s="348" t="str">
        <f t="shared" si="0"/>
        <v/>
      </c>
      <c r="M18" s="347"/>
      <c r="N18" s="348" t="str">
        <f t="shared" si="1"/>
        <v/>
      </c>
      <c r="O18" s="391">
        <f t="shared" si="2"/>
        <v>0</v>
      </c>
      <c r="P18" s="392" t="str">
        <f>IF(N18="","",SUM(N$8:N18,J$4/24))</f>
        <v/>
      </c>
      <c r="Q18" s="356" t="str">
        <f t="shared" si="3"/>
        <v/>
      </c>
      <c r="R18" s="357" t="str">
        <f t="shared" si="4"/>
        <v/>
      </c>
      <c r="S18" s="358" t="str">
        <f t="shared" si="5"/>
        <v/>
      </c>
      <c r="T18" s="352"/>
      <c r="U18" s="359">
        <f t="shared" si="6"/>
        <v>46033</v>
      </c>
      <c r="V18" s="352"/>
      <c r="W18" s="288"/>
      <c r="X18" s="249"/>
      <c r="Y18" s="249"/>
      <c r="Z18" s="249"/>
    </row>
    <row r="19" spans="1:26" x14ac:dyDescent="0.2">
      <c r="A19" s="354">
        <v>12</v>
      </c>
      <c r="B19" s="344">
        <f>IF(B18="","",IF(B18=E3,"",SUM(B18+1)))</f>
        <v>46034</v>
      </c>
      <c r="C19" s="285"/>
      <c r="D19" s="286"/>
      <c r="E19" s="287"/>
      <c r="F19" s="287"/>
      <c r="G19" s="287"/>
      <c r="H19" s="287"/>
      <c r="I19" s="287"/>
      <c r="J19" s="287"/>
      <c r="K19" s="355"/>
      <c r="L19" s="348" t="str">
        <f t="shared" si="0"/>
        <v/>
      </c>
      <c r="M19" s="347"/>
      <c r="N19" s="348" t="str">
        <f t="shared" si="1"/>
        <v/>
      </c>
      <c r="O19" s="391">
        <f t="shared" si="2"/>
        <v>0</v>
      </c>
      <c r="P19" s="392" t="str">
        <f>IF(N19="","",SUM(N$8:N19,J$4/24))</f>
        <v/>
      </c>
      <c r="Q19" s="356" t="str">
        <f t="shared" si="3"/>
        <v/>
      </c>
      <c r="R19" s="357" t="str">
        <f t="shared" si="4"/>
        <v/>
      </c>
      <c r="S19" s="358" t="str">
        <f t="shared" si="5"/>
        <v/>
      </c>
      <c r="T19" s="352"/>
      <c r="U19" s="359">
        <f t="shared" si="6"/>
        <v>46034</v>
      </c>
      <c r="V19" s="352"/>
      <c r="W19" s="288"/>
      <c r="X19" s="249"/>
      <c r="Y19" s="249"/>
      <c r="Z19" s="249"/>
    </row>
    <row r="20" spans="1:26" x14ac:dyDescent="0.2">
      <c r="A20" s="354">
        <v>13</v>
      </c>
      <c r="B20" s="344">
        <f>IF(B19="","",IF(B19=E3,"",SUM(B19+1)))</f>
        <v>46035</v>
      </c>
      <c r="C20" s="285"/>
      <c r="D20" s="286"/>
      <c r="E20" s="287"/>
      <c r="F20" s="287"/>
      <c r="G20" s="287"/>
      <c r="H20" s="287"/>
      <c r="I20" s="287"/>
      <c r="J20" s="287"/>
      <c r="K20" s="355"/>
      <c r="L20" s="348" t="str">
        <f t="shared" si="0"/>
        <v/>
      </c>
      <c r="M20" s="347"/>
      <c r="N20" s="348" t="str">
        <f t="shared" si="1"/>
        <v/>
      </c>
      <c r="O20" s="391">
        <f t="shared" si="2"/>
        <v>0</v>
      </c>
      <c r="P20" s="392" t="str">
        <f>IF(N20="","",SUM(N$8:N20,J$4/24))</f>
        <v/>
      </c>
      <c r="Q20" s="356" t="str">
        <f t="shared" si="3"/>
        <v/>
      </c>
      <c r="R20" s="357" t="str">
        <f t="shared" si="4"/>
        <v/>
      </c>
      <c r="S20" s="358" t="str">
        <f t="shared" si="5"/>
        <v/>
      </c>
      <c r="T20" s="352"/>
      <c r="U20" s="359">
        <f t="shared" si="6"/>
        <v>46035</v>
      </c>
      <c r="V20" s="352"/>
      <c r="W20" s="288"/>
      <c r="X20" s="249"/>
      <c r="Y20" s="249"/>
      <c r="Z20" s="249"/>
    </row>
    <row r="21" spans="1:26" x14ac:dyDescent="0.2">
      <c r="A21" s="354">
        <v>14</v>
      </c>
      <c r="B21" s="344">
        <f>IF(B20="","",IF(B20=E3,"",SUM(B20+1)))</f>
        <v>46036</v>
      </c>
      <c r="C21" s="285"/>
      <c r="D21" s="286"/>
      <c r="E21" s="287"/>
      <c r="F21" s="287"/>
      <c r="G21" s="287"/>
      <c r="H21" s="287"/>
      <c r="I21" s="287"/>
      <c r="J21" s="287"/>
      <c r="K21" s="355"/>
      <c r="L21" s="348" t="str">
        <f t="shared" si="0"/>
        <v/>
      </c>
      <c r="M21" s="347"/>
      <c r="N21" s="348" t="str">
        <f t="shared" si="1"/>
        <v/>
      </c>
      <c r="O21" s="391">
        <f t="shared" si="2"/>
        <v>0</v>
      </c>
      <c r="P21" s="392" t="str">
        <f>IF(N21="","",SUM(N$8:N21,J$4/24))</f>
        <v/>
      </c>
      <c r="Q21" s="356" t="str">
        <f t="shared" si="3"/>
        <v/>
      </c>
      <c r="R21" s="357" t="str">
        <f t="shared" si="4"/>
        <v/>
      </c>
      <c r="S21" s="358" t="str">
        <f t="shared" si="5"/>
        <v/>
      </c>
      <c r="T21" s="352"/>
      <c r="U21" s="359">
        <f t="shared" si="6"/>
        <v>46036</v>
      </c>
      <c r="V21" s="352"/>
      <c r="W21" s="288"/>
      <c r="X21" s="249"/>
      <c r="Y21" s="249"/>
      <c r="Z21" s="249"/>
    </row>
    <row r="22" spans="1:26" x14ac:dyDescent="0.2">
      <c r="A22" s="354">
        <v>15</v>
      </c>
      <c r="B22" s="344">
        <f>IF(B21="","",IF(B21=E3,"",SUM(B21+1)))</f>
        <v>46037</v>
      </c>
      <c r="C22" s="285"/>
      <c r="D22" s="286"/>
      <c r="E22" s="287"/>
      <c r="F22" s="287"/>
      <c r="G22" s="287"/>
      <c r="H22" s="287"/>
      <c r="I22" s="287"/>
      <c r="J22" s="287"/>
      <c r="K22" s="355"/>
      <c r="L22" s="348" t="str">
        <f t="shared" si="0"/>
        <v/>
      </c>
      <c r="M22" s="347"/>
      <c r="N22" s="348" t="str">
        <f t="shared" si="1"/>
        <v/>
      </c>
      <c r="O22" s="391">
        <f t="shared" si="2"/>
        <v>0</v>
      </c>
      <c r="P22" s="392" t="str">
        <f>IF(N22="","",SUM(N$8:N22,J$4/24))</f>
        <v/>
      </c>
      <c r="Q22" s="356" t="str">
        <f t="shared" si="3"/>
        <v/>
      </c>
      <c r="R22" s="357" t="str">
        <f t="shared" si="4"/>
        <v/>
      </c>
      <c r="S22" s="358" t="str">
        <f t="shared" si="5"/>
        <v/>
      </c>
      <c r="T22" s="352"/>
      <c r="U22" s="359">
        <f t="shared" si="6"/>
        <v>46037</v>
      </c>
      <c r="V22" s="352"/>
      <c r="W22" s="288"/>
      <c r="X22" s="249"/>
      <c r="Y22" s="249"/>
      <c r="Z22" s="249"/>
    </row>
    <row r="23" spans="1:26" x14ac:dyDescent="0.2">
      <c r="A23" s="354">
        <v>16</v>
      </c>
      <c r="B23" s="344">
        <f>IF(B22="","",IF(B22=E3,"",SUM(B22+1)))</f>
        <v>46038</v>
      </c>
      <c r="C23" s="285"/>
      <c r="D23" s="286"/>
      <c r="E23" s="287"/>
      <c r="F23" s="287"/>
      <c r="G23" s="287"/>
      <c r="H23" s="287"/>
      <c r="I23" s="287"/>
      <c r="J23" s="287"/>
      <c r="K23" s="355"/>
      <c r="L23" s="348" t="str">
        <f t="shared" si="0"/>
        <v/>
      </c>
      <c r="M23" s="347"/>
      <c r="N23" s="348" t="str">
        <f t="shared" si="1"/>
        <v/>
      </c>
      <c r="O23" s="391">
        <f t="shared" si="2"/>
        <v>0</v>
      </c>
      <c r="P23" s="392" t="str">
        <f>IF(N23="","",SUM(N$8:N23,J$4/24))</f>
        <v/>
      </c>
      <c r="Q23" s="356" t="str">
        <f t="shared" si="3"/>
        <v/>
      </c>
      <c r="R23" s="357" t="str">
        <f t="shared" si="4"/>
        <v/>
      </c>
      <c r="S23" s="358" t="str">
        <f t="shared" si="5"/>
        <v/>
      </c>
      <c r="T23" s="352"/>
      <c r="U23" s="359">
        <f t="shared" si="6"/>
        <v>46038</v>
      </c>
      <c r="V23" s="352"/>
      <c r="W23" s="288"/>
      <c r="X23" s="249"/>
      <c r="Y23" s="249"/>
      <c r="Z23" s="249"/>
    </row>
    <row r="24" spans="1:26" x14ac:dyDescent="0.2">
      <c r="A24" s="354">
        <v>17</v>
      </c>
      <c r="B24" s="344">
        <f>IF(B23="","",IF(B23=E3,"",SUM(B23+1)))</f>
        <v>46039</v>
      </c>
      <c r="C24" s="285"/>
      <c r="D24" s="286"/>
      <c r="E24" s="287"/>
      <c r="F24" s="287"/>
      <c r="G24" s="287"/>
      <c r="H24" s="287"/>
      <c r="I24" s="287"/>
      <c r="J24" s="287"/>
      <c r="K24" s="355"/>
      <c r="L24" s="348" t="str">
        <f t="shared" si="0"/>
        <v/>
      </c>
      <c r="M24" s="347"/>
      <c r="N24" s="348" t="str">
        <f t="shared" si="1"/>
        <v/>
      </c>
      <c r="O24" s="391">
        <f t="shared" si="2"/>
        <v>0</v>
      </c>
      <c r="P24" s="392" t="str">
        <f>IF(N24="","",SUM(N$8:N24,J$4/24))</f>
        <v/>
      </c>
      <c r="Q24" s="356" t="str">
        <f t="shared" si="3"/>
        <v/>
      </c>
      <c r="R24" s="357" t="str">
        <f t="shared" si="4"/>
        <v/>
      </c>
      <c r="S24" s="358" t="str">
        <f t="shared" si="5"/>
        <v/>
      </c>
      <c r="T24" s="352"/>
      <c r="U24" s="359">
        <f t="shared" si="6"/>
        <v>46039</v>
      </c>
      <c r="V24" s="352"/>
      <c r="W24" s="288"/>
      <c r="X24" s="249"/>
      <c r="Y24" s="249"/>
      <c r="Z24" s="249"/>
    </row>
    <row r="25" spans="1:26" x14ac:dyDescent="0.2">
      <c r="A25" s="354">
        <v>18</v>
      </c>
      <c r="B25" s="344">
        <f>IF(B24="","",IF(B24=E3,"",SUM(B24+1)))</f>
        <v>46040</v>
      </c>
      <c r="C25" s="285"/>
      <c r="D25" s="286"/>
      <c r="E25" s="287"/>
      <c r="F25" s="287"/>
      <c r="G25" s="287"/>
      <c r="H25" s="287"/>
      <c r="I25" s="287"/>
      <c r="J25" s="287"/>
      <c r="K25" s="355"/>
      <c r="L25" s="348" t="str">
        <f t="shared" si="0"/>
        <v/>
      </c>
      <c r="M25" s="347"/>
      <c r="N25" s="348" t="str">
        <f t="shared" si="1"/>
        <v/>
      </c>
      <c r="O25" s="391">
        <f t="shared" si="2"/>
        <v>0</v>
      </c>
      <c r="P25" s="392" t="str">
        <f>IF(N25="","",SUM(N$8:N25,J$4/24))</f>
        <v/>
      </c>
      <c r="Q25" s="356" t="str">
        <f t="shared" si="3"/>
        <v/>
      </c>
      <c r="R25" s="357" t="str">
        <f t="shared" si="4"/>
        <v/>
      </c>
      <c r="S25" s="358" t="str">
        <f t="shared" si="5"/>
        <v/>
      </c>
      <c r="T25" s="352"/>
      <c r="U25" s="359">
        <f t="shared" si="6"/>
        <v>46040</v>
      </c>
      <c r="V25" s="352"/>
      <c r="W25" s="288"/>
      <c r="X25" s="249"/>
      <c r="Y25" s="249"/>
      <c r="Z25" s="249"/>
    </row>
    <row r="26" spans="1:26" x14ac:dyDescent="0.2">
      <c r="A26" s="354">
        <v>19</v>
      </c>
      <c r="B26" s="344">
        <f>IF(B25="","",IF(B25=E3,"",SUM(B25+1)))</f>
        <v>46041</v>
      </c>
      <c r="C26" s="285"/>
      <c r="D26" s="286"/>
      <c r="E26" s="287"/>
      <c r="F26" s="287"/>
      <c r="G26" s="287"/>
      <c r="H26" s="287"/>
      <c r="I26" s="287"/>
      <c r="J26" s="287"/>
      <c r="K26" s="355"/>
      <c r="L26" s="348" t="str">
        <f t="shared" si="0"/>
        <v/>
      </c>
      <c r="M26" s="347"/>
      <c r="N26" s="348" t="str">
        <f t="shared" si="1"/>
        <v/>
      </c>
      <c r="O26" s="391">
        <f t="shared" si="2"/>
        <v>0</v>
      </c>
      <c r="P26" s="392" t="str">
        <f>IF(N26="","",SUM(N$8:N26,J$4/24))</f>
        <v/>
      </c>
      <c r="Q26" s="356" t="str">
        <f t="shared" si="3"/>
        <v/>
      </c>
      <c r="R26" s="357" t="str">
        <f t="shared" si="4"/>
        <v/>
      </c>
      <c r="S26" s="358" t="str">
        <f t="shared" si="5"/>
        <v/>
      </c>
      <c r="T26" s="352"/>
      <c r="U26" s="359">
        <f t="shared" si="6"/>
        <v>46041</v>
      </c>
      <c r="V26" s="352"/>
      <c r="W26" s="288"/>
      <c r="X26" s="249"/>
      <c r="Y26" s="249"/>
      <c r="Z26" s="249"/>
    </row>
    <row r="27" spans="1:26" x14ac:dyDescent="0.2">
      <c r="A27" s="354">
        <v>20</v>
      </c>
      <c r="B27" s="344">
        <f>IF(B26="","",IF(B26=E3,"",SUM(B26+1)))</f>
        <v>46042</v>
      </c>
      <c r="C27" s="285"/>
      <c r="D27" s="286"/>
      <c r="E27" s="287"/>
      <c r="F27" s="287"/>
      <c r="G27" s="287"/>
      <c r="H27" s="287"/>
      <c r="I27" s="287"/>
      <c r="J27" s="287"/>
      <c r="K27" s="355"/>
      <c r="L27" s="348" t="str">
        <f t="shared" si="0"/>
        <v/>
      </c>
      <c r="M27" s="347"/>
      <c r="N27" s="348" t="str">
        <f t="shared" si="1"/>
        <v/>
      </c>
      <c r="O27" s="391">
        <f t="shared" si="2"/>
        <v>0</v>
      </c>
      <c r="P27" s="392" t="str">
        <f>IF(N27="","",SUM(N$8:N27,J$4/24))</f>
        <v/>
      </c>
      <c r="Q27" s="356" t="str">
        <f t="shared" si="3"/>
        <v/>
      </c>
      <c r="R27" s="357" t="str">
        <f t="shared" si="4"/>
        <v/>
      </c>
      <c r="S27" s="358" t="str">
        <f t="shared" si="5"/>
        <v/>
      </c>
      <c r="T27" s="352"/>
      <c r="U27" s="359">
        <f t="shared" si="6"/>
        <v>46042</v>
      </c>
      <c r="V27" s="352"/>
      <c r="W27" s="288"/>
      <c r="X27" s="249"/>
      <c r="Y27" s="249"/>
      <c r="Z27" s="249"/>
    </row>
    <row r="28" spans="1:26" x14ac:dyDescent="0.2">
      <c r="A28" s="354">
        <v>21</v>
      </c>
      <c r="B28" s="344">
        <f>IF(B27="","",IF(B27=E3,"",SUM(B27+1)))</f>
        <v>46043</v>
      </c>
      <c r="C28" s="285"/>
      <c r="D28" s="286"/>
      <c r="E28" s="287"/>
      <c r="F28" s="287"/>
      <c r="G28" s="287"/>
      <c r="H28" s="287"/>
      <c r="I28" s="287"/>
      <c r="J28" s="287"/>
      <c r="K28" s="355"/>
      <c r="L28" s="348" t="str">
        <f t="shared" si="0"/>
        <v/>
      </c>
      <c r="M28" s="347"/>
      <c r="N28" s="348" t="str">
        <f t="shared" si="1"/>
        <v/>
      </c>
      <c r="O28" s="391">
        <f t="shared" si="2"/>
        <v>0</v>
      </c>
      <c r="P28" s="392" t="str">
        <f>IF(N28="","",SUM(N$8:N28,J$4/24))</f>
        <v/>
      </c>
      <c r="Q28" s="356" t="str">
        <f t="shared" si="3"/>
        <v/>
      </c>
      <c r="R28" s="357" t="str">
        <f t="shared" si="4"/>
        <v/>
      </c>
      <c r="S28" s="358" t="str">
        <f t="shared" si="5"/>
        <v/>
      </c>
      <c r="T28" s="352"/>
      <c r="U28" s="359">
        <f t="shared" si="6"/>
        <v>46043</v>
      </c>
      <c r="V28" s="352"/>
      <c r="W28" s="288"/>
      <c r="X28" s="249"/>
      <c r="Y28" s="249"/>
      <c r="Z28" s="249"/>
    </row>
    <row r="29" spans="1:26" x14ac:dyDescent="0.2">
      <c r="A29" s="354">
        <v>22</v>
      </c>
      <c r="B29" s="344">
        <f>IF(B28="","",IF(B28=E3,"",SUM(B28+1)))</f>
        <v>46044</v>
      </c>
      <c r="C29" s="285"/>
      <c r="D29" s="286"/>
      <c r="E29" s="287"/>
      <c r="F29" s="287"/>
      <c r="G29" s="287"/>
      <c r="H29" s="287"/>
      <c r="I29" s="287"/>
      <c r="J29" s="287"/>
      <c r="K29" s="355"/>
      <c r="L29" s="348" t="str">
        <f t="shared" si="0"/>
        <v/>
      </c>
      <c r="M29" s="347"/>
      <c r="N29" s="348" t="str">
        <f t="shared" si="1"/>
        <v/>
      </c>
      <c r="O29" s="391">
        <f t="shared" si="2"/>
        <v>0</v>
      </c>
      <c r="P29" s="392" t="str">
        <f>IF(N29="","",SUM(N$8:N29,J$4/24))</f>
        <v/>
      </c>
      <c r="Q29" s="356" t="str">
        <f t="shared" si="3"/>
        <v/>
      </c>
      <c r="R29" s="357" t="str">
        <f t="shared" si="4"/>
        <v/>
      </c>
      <c r="S29" s="358" t="str">
        <f t="shared" si="5"/>
        <v/>
      </c>
      <c r="T29" s="352"/>
      <c r="U29" s="359">
        <f t="shared" si="6"/>
        <v>46044</v>
      </c>
      <c r="V29" s="352"/>
      <c r="W29" s="288"/>
      <c r="X29" s="249"/>
      <c r="Y29" s="249"/>
      <c r="Z29" s="249"/>
    </row>
    <row r="30" spans="1:26" x14ac:dyDescent="0.2">
      <c r="A30" s="354">
        <v>23</v>
      </c>
      <c r="B30" s="344">
        <f>IF(B29="","",IF(B29=E3,"",SUM(B29+1)))</f>
        <v>46045</v>
      </c>
      <c r="C30" s="285"/>
      <c r="D30" s="286"/>
      <c r="E30" s="287"/>
      <c r="F30" s="287"/>
      <c r="G30" s="287"/>
      <c r="H30" s="287"/>
      <c r="I30" s="287"/>
      <c r="J30" s="287"/>
      <c r="K30" s="355"/>
      <c r="L30" s="348" t="str">
        <f t="shared" si="0"/>
        <v/>
      </c>
      <c r="M30" s="347"/>
      <c r="N30" s="348" t="str">
        <f t="shared" si="1"/>
        <v/>
      </c>
      <c r="O30" s="391">
        <f t="shared" si="2"/>
        <v>0</v>
      </c>
      <c r="P30" s="392" t="str">
        <f>IF(N30="","",SUM(N$8:N30,J$4/24))</f>
        <v/>
      </c>
      <c r="Q30" s="356" t="str">
        <f t="shared" si="3"/>
        <v/>
      </c>
      <c r="R30" s="357" t="str">
        <f t="shared" si="4"/>
        <v/>
      </c>
      <c r="S30" s="358" t="str">
        <f t="shared" si="5"/>
        <v/>
      </c>
      <c r="T30" s="352"/>
      <c r="U30" s="359">
        <f t="shared" si="6"/>
        <v>46045</v>
      </c>
      <c r="V30" s="352"/>
      <c r="W30" s="288"/>
      <c r="X30" s="249"/>
      <c r="Y30" s="249"/>
      <c r="Z30" s="249"/>
    </row>
    <row r="31" spans="1:26" x14ac:dyDescent="0.2">
      <c r="A31" s="354">
        <v>24</v>
      </c>
      <c r="B31" s="344">
        <f>IF(B30="","",IF(B30=E3,"",SUM(B30+1)))</f>
        <v>46046</v>
      </c>
      <c r="C31" s="285"/>
      <c r="D31" s="286"/>
      <c r="E31" s="287"/>
      <c r="F31" s="287"/>
      <c r="G31" s="287"/>
      <c r="H31" s="287"/>
      <c r="I31" s="287"/>
      <c r="J31" s="287"/>
      <c r="K31" s="355"/>
      <c r="L31" s="348" t="str">
        <f t="shared" si="0"/>
        <v/>
      </c>
      <c r="M31" s="347"/>
      <c r="N31" s="348" t="str">
        <f t="shared" si="1"/>
        <v/>
      </c>
      <c r="O31" s="391">
        <f t="shared" si="2"/>
        <v>0</v>
      </c>
      <c r="P31" s="392" t="str">
        <f>IF(N31="","",SUM(N$8:N31,J$4/24))</f>
        <v/>
      </c>
      <c r="Q31" s="356" t="str">
        <f t="shared" si="3"/>
        <v/>
      </c>
      <c r="R31" s="357" t="str">
        <f t="shared" si="4"/>
        <v/>
      </c>
      <c r="S31" s="358" t="str">
        <f t="shared" si="5"/>
        <v/>
      </c>
      <c r="T31" s="352"/>
      <c r="U31" s="359">
        <f t="shared" si="6"/>
        <v>46046</v>
      </c>
      <c r="V31" s="352"/>
      <c r="W31" s="288"/>
      <c r="X31" s="249"/>
      <c r="Y31" s="249"/>
      <c r="Z31" s="249"/>
    </row>
    <row r="32" spans="1:26" x14ac:dyDescent="0.2">
      <c r="A32" s="354">
        <v>25</v>
      </c>
      <c r="B32" s="344">
        <f>IF(B31="","",IF(B31=E3,"",SUM(B31+1)))</f>
        <v>46047</v>
      </c>
      <c r="C32" s="285"/>
      <c r="D32" s="286"/>
      <c r="E32" s="287"/>
      <c r="F32" s="287"/>
      <c r="G32" s="287"/>
      <c r="H32" s="287"/>
      <c r="I32" s="287"/>
      <c r="J32" s="287"/>
      <c r="K32" s="355"/>
      <c r="L32" s="348" t="str">
        <f t="shared" si="0"/>
        <v/>
      </c>
      <c r="M32" s="347"/>
      <c r="N32" s="348" t="str">
        <f t="shared" si="1"/>
        <v/>
      </c>
      <c r="O32" s="391">
        <f t="shared" si="2"/>
        <v>0</v>
      </c>
      <c r="P32" s="392" t="str">
        <f>IF(N32="","",SUM(N$8:N32,J$4/24))</f>
        <v/>
      </c>
      <c r="Q32" s="356" t="str">
        <f t="shared" si="3"/>
        <v/>
      </c>
      <c r="R32" s="357" t="str">
        <f t="shared" si="4"/>
        <v/>
      </c>
      <c r="S32" s="358" t="str">
        <f t="shared" si="5"/>
        <v/>
      </c>
      <c r="T32" s="352"/>
      <c r="U32" s="359">
        <f t="shared" si="6"/>
        <v>46047</v>
      </c>
      <c r="V32" s="352"/>
      <c r="W32" s="288"/>
      <c r="X32" s="249"/>
      <c r="Y32" s="249"/>
      <c r="Z32" s="249"/>
    </row>
    <row r="33" spans="1:26" x14ac:dyDescent="0.2">
      <c r="A33" s="354">
        <v>26</v>
      </c>
      <c r="B33" s="344">
        <f>IF(B32="","",IF(B32=E3,"",SUM(B32+1)))</f>
        <v>46048</v>
      </c>
      <c r="C33" s="285"/>
      <c r="D33" s="286"/>
      <c r="E33" s="287"/>
      <c r="F33" s="287"/>
      <c r="G33" s="287"/>
      <c r="H33" s="287"/>
      <c r="I33" s="287"/>
      <c r="J33" s="287"/>
      <c r="K33" s="355"/>
      <c r="L33" s="348" t="str">
        <f t="shared" si="0"/>
        <v/>
      </c>
      <c r="M33" s="347"/>
      <c r="N33" s="348" t="str">
        <f t="shared" si="1"/>
        <v/>
      </c>
      <c r="O33" s="391">
        <f t="shared" si="2"/>
        <v>0</v>
      </c>
      <c r="P33" s="392" t="str">
        <f>IF(N33="","",SUM(N$8:N33,J$4/24))</f>
        <v/>
      </c>
      <c r="Q33" s="356" t="str">
        <f t="shared" si="3"/>
        <v/>
      </c>
      <c r="R33" s="357" t="str">
        <f t="shared" si="4"/>
        <v/>
      </c>
      <c r="S33" s="358" t="str">
        <f t="shared" si="5"/>
        <v/>
      </c>
      <c r="T33" s="352"/>
      <c r="U33" s="359">
        <f t="shared" si="6"/>
        <v>46048</v>
      </c>
      <c r="V33" s="352"/>
      <c r="W33" s="288"/>
      <c r="X33" s="249"/>
      <c r="Y33" s="249"/>
      <c r="Z33" s="249"/>
    </row>
    <row r="34" spans="1:26" x14ac:dyDescent="0.2">
      <c r="A34" s="354">
        <v>27</v>
      </c>
      <c r="B34" s="344">
        <f>IF(B33="","",IF(B33=E3,"",SUM(B33+1)))</f>
        <v>46049</v>
      </c>
      <c r="C34" s="285"/>
      <c r="D34" s="286"/>
      <c r="E34" s="287"/>
      <c r="F34" s="287"/>
      <c r="G34" s="287"/>
      <c r="H34" s="287"/>
      <c r="I34" s="287"/>
      <c r="J34" s="287"/>
      <c r="K34" s="355"/>
      <c r="L34" s="348" t="str">
        <f t="shared" si="0"/>
        <v/>
      </c>
      <c r="M34" s="347"/>
      <c r="N34" s="348" t="str">
        <f t="shared" si="1"/>
        <v/>
      </c>
      <c r="O34" s="391">
        <f t="shared" si="2"/>
        <v>0</v>
      </c>
      <c r="P34" s="392" t="str">
        <f>IF(N34="","",SUM(N$8:N34,J$4/24))</f>
        <v/>
      </c>
      <c r="Q34" s="356" t="str">
        <f t="shared" si="3"/>
        <v/>
      </c>
      <c r="R34" s="357" t="str">
        <f t="shared" si="4"/>
        <v/>
      </c>
      <c r="S34" s="358" t="str">
        <f t="shared" si="5"/>
        <v/>
      </c>
      <c r="T34" s="352"/>
      <c r="U34" s="359">
        <f t="shared" si="6"/>
        <v>46049</v>
      </c>
      <c r="V34" s="352"/>
      <c r="W34" s="288"/>
      <c r="X34" s="249"/>
      <c r="Y34" s="249"/>
      <c r="Z34" s="249"/>
    </row>
    <row r="35" spans="1:26" x14ac:dyDescent="0.2">
      <c r="A35" s="354">
        <v>28</v>
      </c>
      <c r="B35" s="344">
        <f>IF(B34="","",IF(B34=E3,"",SUM(B34+1)))</f>
        <v>46050</v>
      </c>
      <c r="C35" s="285"/>
      <c r="D35" s="286"/>
      <c r="E35" s="287"/>
      <c r="F35" s="287"/>
      <c r="G35" s="287"/>
      <c r="H35" s="287"/>
      <c r="I35" s="287"/>
      <c r="J35" s="287"/>
      <c r="K35" s="355"/>
      <c r="L35" s="348" t="str">
        <f t="shared" si="0"/>
        <v/>
      </c>
      <c r="M35" s="347"/>
      <c r="N35" s="348" t="str">
        <f t="shared" si="1"/>
        <v/>
      </c>
      <c r="O35" s="391">
        <f t="shared" si="2"/>
        <v>0</v>
      </c>
      <c r="P35" s="392" t="str">
        <f>IF(N35="","",SUM(N$8:N35,J$4/24))</f>
        <v/>
      </c>
      <c r="Q35" s="356" t="str">
        <f t="shared" si="3"/>
        <v/>
      </c>
      <c r="R35" s="357" t="str">
        <f t="shared" si="4"/>
        <v/>
      </c>
      <c r="S35" s="358" t="str">
        <f t="shared" si="5"/>
        <v/>
      </c>
      <c r="T35" s="352"/>
      <c r="U35" s="359">
        <f t="shared" si="6"/>
        <v>46050</v>
      </c>
      <c r="V35" s="352"/>
      <c r="W35" s="288"/>
      <c r="X35" s="249"/>
      <c r="Y35" s="249"/>
      <c r="Z35" s="249"/>
    </row>
    <row r="36" spans="1:26" x14ac:dyDescent="0.2">
      <c r="A36" s="354">
        <v>29</v>
      </c>
      <c r="B36" s="344">
        <f>IF(B35="","",IF(B35=E3,"",SUM(B35+1)))</f>
        <v>46051</v>
      </c>
      <c r="C36" s="285"/>
      <c r="D36" s="286"/>
      <c r="E36" s="287"/>
      <c r="F36" s="287"/>
      <c r="G36" s="287"/>
      <c r="H36" s="287"/>
      <c r="I36" s="287"/>
      <c r="J36" s="287"/>
      <c r="K36" s="355"/>
      <c r="L36" s="348" t="str">
        <f t="shared" si="0"/>
        <v/>
      </c>
      <c r="M36" s="347"/>
      <c r="N36" s="348" t="str">
        <f t="shared" si="1"/>
        <v/>
      </c>
      <c r="O36" s="391">
        <f t="shared" si="2"/>
        <v>0</v>
      </c>
      <c r="P36" s="392" t="str">
        <f>IF(N36="","",SUM(N$8:N36,J$4/24))</f>
        <v/>
      </c>
      <c r="Q36" s="356" t="str">
        <f t="shared" si="3"/>
        <v/>
      </c>
      <c r="R36" s="357" t="str">
        <f t="shared" si="4"/>
        <v/>
      </c>
      <c r="S36" s="358" t="str">
        <f t="shared" si="5"/>
        <v/>
      </c>
      <c r="T36" s="352"/>
      <c r="U36" s="359">
        <f t="shared" si="6"/>
        <v>46051</v>
      </c>
      <c r="V36" s="352"/>
      <c r="W36" s="288"/>
      <c r="X36" s="249"/>
      <c r="Y36" s="249"/>
      <c r="Z36" s="249"/>
    </row>
    <row r="37" spans="1:26" x14ac:dyDescent="0.2">
      <c r="A37" s="354">
        <v>30</v>
      </c>
      <c r="B37" s="344">
        <f>IF(B36="","",IF(B36=E3,"",SUM(B36+1)))</f>
        <v>46052</v>
      </c>
      <c r="C37" s="285"/>
      <c r="D37" s="286"/>
      <c r="E37" s="287"/>
      <c r="F37" s="287"/>
      <c r="G37" s="287"/>
      <c r="H37" s="287"/>
      <c r="I37" s="287"/>
      <c r="J37" s="287"/>
      <c r="K37" s="355"/>
      <c r="L37" s="348" t="str">
        <f t="shared" si="0"/>
        <v/>
      </c>
      <c r="M37" s="347"/>
      <c r="N37" s="348" t="str">
        <f t="shared" si="1"/>
        <v/>
      </c>
      <c r="O37" s="391">
        <f t="shared" si="2"/>
        <v>0</v>
      </c>
      <c r="P37" s="392" t="str">
        <f>IF(N37="","",SUM(N$8:N37,J$4/24))</f>
        <v/>
      </c>
      <c r="Q37" s="356" t="str">
        <f t="shared" si="3"/>
        <v/>
      </c>
      <c r="R37" s="357" t="str">
        <f t="shared" si="4"/>
        <v/>
      </c>
      <c r="S37" s="358" t="str">
        <f t="shared" si="5"/>
        <v/>
      </c>
      <c r="T37" s="352"/>
      <c r="U37" s="359">
        <f t="shared" si="6"/>
        <v>46052</v>
      </c>
      <c r="V37" s="352"/>
      <c r="W37" s="288"/>
      <c r="X37" s="249"/>
      <c r="Y37" s="249"/>
      <c r="Z37" s="249"/>
    </row>
    <row r="38" spans="1:26" x14ac:dyDescent="0.2">
      <c r="A38" s="354">
        <v>31</v>
      </c>
      <c r="B38" s="344">
        <f>IF(B37="","",IF(B37=E3,"",SUM(B37+1)))</f>
        <v>46053</v>
      </c>
      <c r="C38" s="285"/>
      <c r="D38" s="286"/>
      <c r="E38" s="287"/>
      <c r="F38" s="287"/>
      <c r="G38" s="287"/>
      <c r="H38" s="287"/>
      <c r="I38" s="287"/>
      <c r="J38" s="287"/>
      <c r="K38" s="355"/>
      <c r="L38" s="348" t="str">
        <f t="shared" si="0"/>
        <v/>
      </c>
      <c r="M38" s="347"/>
      <c r="N38" s="348" t="str">
        <f t="shared" si="1"/>
        <v/>
      </c>
      <c r="O38" s="391">
        <f t="shared" si="2"/>
        <v>0</v>
      </c>
      <c r="P38" s="392" t="str">
        <f>IF(N38="","",SUM(N$8:N38,J$4/24))</f>
        <v/>
      </c>
      <c r="Q38" s="356" t="str">
        <f t="shared" si="3"/>
        <v/>
      </c>
      <c r="R38" s="357" t="str">
        <f t="shared" si="4"/>
        <v/>
      </c>
      <c r="S38" s="358" t="str">
        <f t="shared" si="5"/>
        <v/>
      </c>
      <c r="T38" s="352"/>
      <c r="U38" s="359">
        <f t="shared" si="6"/>
        <v>46053</v>
      </c>
      <c r="V38" s="352"/>
      <c r="W38" s="288"/>
      <c r="X38" s="249"/>
      <c r="Y38" s="249"/>
      <c r="Z38" s="249"/>
    </row>
    <row r="39" spans="1:26" x14ac:dyDescent="0.2">
      <c r="A39" s="354">
        <v>32</v>
      </c>
      <c r="B39" s="344" t="str">
        <f>IF(B38="","",IF(B38=E3,"",SUM(B38+1)))</f>
        <v/>
      </c>
      <c r="C39" s="285"/>
      <c r="D39" s="286"/>
      <c r="E39" s="287"/>
      <c r="F39" s="287"/>
      <c r="G39" s="287"/>
      <c r="H39" s="287"/>
      <c r="I39" s="287"/>
      <c r="J39" s="287"/>
      <c r="K39" s="355"/>
      <c r="L39" s="348" t="str">
        <f t="shared" si="0"/>
        <v/>
      </c>
      <c r="M39" s="347"/>
      <c r="N39" s="348" t="str">
        <f t="shared" si="1"/>
        <v/>
      </c>
      <c r="O39" s="391">
        <f t="shared" si="2"/>
        <v>0</v>
      </c>
      <c r="P39" s="392" t="str">
        <f>IF(N39="","",SUM(N$8:N39,J$4/24))</f>
        <v/>
      </c>
      <c r="Q39" s="356" t="str">
        <f t="shared" si="3"/>
        <v/>
      </c>
      <c r="R39" s="357" t="str">
        <f t="shared" si="4"/>
        <v/>
      </c>
      <c r="S39" s="358" t="str">
        <f t="shared" si="5"/>
        <v/>
      </c>
      <c r="T39" s="352"/>
      <c r="U39" s="359" t="str">
        <f t="shared" si="6"/>
        <v/>
      </c>
      <c r="V39" s="352"/>
      <c r="W39" s="288"/>
      <c r="X39" s="249"/>
      <c r="Y39" s="249"/>
      <c r="Z39" s="249"/>
    </row>
    <row r="40" spans="1:26" x14ac:dyDescent="0.2">
      <c r="A40" s="354">
        <v>33</v>
      </c>
      <c r="B40" s="344" t="str">
        <f>IF(B39="","",IF(B39=E3,"",SUM(B39+1)))</f>
        <v/>
      </c>
      <c r="C40" s="285"/>
      <c r="D40" s="286"/>
      <c r="E40" s="287"/>
      <c r="F40" s="287"/>
      <c r="G40" s="287"/>
      <c r="H40" s="287"/>
      <c r="I40" s="287"/>
      <c r="J40" s="287"/>
      <c r="K40" s="355"/>
      <c r="L40" s="348" t="str">
        <f t="shared" si="0"/>
        <v/>
      </c>
      <c r="M40" s="347"/>
      <c r="N40" s="348" t="str">
        <f t="shared" si="1"/>
        <v/>
      </c>
      <c r="O40" s="391">
        <f t="shared" si="2"/>
        <v>0</v>
      </c>
      <c r="P40" s="392" t="str">
        <f>IF(N40="","",SUM(N$8:N40,J$4/24))</f>
        <v/>
      </c>
      <c r="Q40" s="356" t="str">
        <f t="shared" si="3"/>
        <v/>
      </c>
      <c r="R40" s="357" t="str">
        <f t="shared" si="4"/>
        <v/>
      </c>
      <c r="S40" s="358" t="str">
        <f t="shared" si="5"/>
        <v/>
      </c>
      <c r="T40" s="352"/>
      <c r="U40" s="359" t="str">
        <f t="shared" si="6"/>
        <v/>
      </c>
      <c r="V40" s="352"/>
      <c r="W40" s="288"/>
      <c r="X40" s="249"/>
      <c r="Y40" s="249"/>
      <c r="Z40" s="249"/>
    </row>
    <row r="41" spans="1:26" x14ac:dyDescent="0.2">
      <c r="A41" s="354">
        <v>34</v>
      </c>
      <c r="B41" s="344" t="str">
        <f>IF(B40="","",IF(B40=E3,"",SUM(B40+1)))</f>
        <v/>
      </c>
      <c r="C41" s="285"/>
      <c r="D41" s="286"/>
      <c r="E41" s="287"/>
      <c r="F41" s="287"/>
      <c r="G41" s="287"/>
      <c r="H41" s="287"/>
      <c r="I41" s="287"/>
      <c r="J41" s="287"/>
      <c r="K41" s="355"/>
      <c r="L41" s="348" t="str">
        <f t="shared" si="0"/>
        <v/>
      </c>
      <c r="M41" s="347"/>
      <c r="N41" s="348" t="str">
        <f t="shared" si="1"/>
        <v/>
      </c>
      <c r="O41" s="391">
        <f t="shared" si="2"/>
        <v>0</v>
      </c>
      <c r="P41" s="392" t="str">
        <f>IF(N41="","",SUM(N$8:N41,J$4/24))</f>
        <v/>
      </c>
      <c r="Q41" s="356" t="str">
        <f t="shared" si="3"/>
        <v/>
      </c>
      <c r="R41" s="357" t="str">
        <f t="shared" si="4"/>
        <v/>
      </c>
      <c r="S41" s="358" t="str">
        <f t="shared" si="5"/>
        <v/>
      </c>
      <c r="T41" s="352"/>
      <c r="U41" s="359" t="str">
        <f t="shared" si="6"/>
        <v/>
      </c>
      <c r="V41" s="352"/>
      <c r="W41" s="288"/>
      <c r="X41" s="249"/>
      <c r="Y41" s="249"/>
      <c r="Z41" s="249"/>
    </row>
    <row r="42" spans="1:26" x14ac:dyDescent="0.2">
      <c r="A42" s="354">
        <v>35</v>
      </c>
      <c r="B42" s="344" t="str">
        <f>IF(B41="","",IF(B41=E3,"",SUM(B41+1)))</f>
        <v/>
      </c>
      <c r="C42" s="285"/>
      <c r="D42" s="286"/>
      <c r="E42" s="287"/>
      <c r="F42" s="287"/>
      <c r="G42" s="287"/>
      <c r="H42" s="287"/>
      <c r="I42" s="287"/>
      <c r="J42" s="287"/>
      <c r="K42" s="355"/>
      <c r="L42" s="348" t="str">
        <f t="shared" si="0"/>
        <v/>
      </c>
      <c r="M42" s="347"/>
      <c r="N42" s="348" t="str">
        <f t="shared" si="1"/>
        <v/>
      </c>
      <c r="O42" s="391">
        <f t="shared" si="2"/>
        <v>0</v>
      </c>
      <c r="P42" s="392" t="str">
        <f>IF(N42="","",SUM(N$8:N42,J$4/24))</f>
        <v/>
      </c>
      <c r="Q42" s="356" t="str">
        <f t="shared" si="3"/>
        <v/>
      </c>
      <c r="R42" s="357" t="str">
        <f t="shared" si="4"/>
        <v/>
      </c>
      <c r="S42" s="358" t="str">
        <f t="shared" si="5"/>
        <v/>
      </c>
      <c r="T42" s="352"/>
      <c r="U42" s="359" t="str">
        <f t="shared" si="6"/>
        <v/>
      </c>
      <c r="V42" s="352"/>
      <c r="W42" s="288"/>
      <c r="X42" s="249"/>
      <c r="Y42" s="249"/>
      <c r="Z42" s="249"/>
    </row>
    <row r="43" spans="1:26" ht="13.5" thickBot="1" x14ac:dyDescent="0.25">
      <c r="A43" s="332"/>
      <c r="B43" s="361"/>
      <c r="C43" s="362"/>
      <c r="D43" s="347"/>
      <c r="E43" s="363"/>
      <c r="F43" s="347"/>
      <c r="G43" s="347"/>
      <c r="H43" s="347"/>
      <c r="I43" s="347"/>
      <c r="J43" s="347"/>
      <c r="K43" s="364" t="s">
        <v>181</v>
      </c>
      <c r="L43" s="365">
        <f>SUM(L8:L42)</f>
        <v>0</v>
      </c>
      <c r="M43" s="11"/>
      <c r="N43" s="365">
        <f>IF(AND(COUNTA(N8:N42)="",J4=0),"",SUM(N$8:N42,J$4/24))</f>
        <v>0</v>
      </c>
      <c r="O43" s="393"/>
      <c r="P43" s="393"/>
      <c r="Q43" s="366" t="str">
        <f>IF(N43=0,"",IF(N43&lt;0,"= Minus","= Plus"))</f>
        <v/>
      </c>
      <c r="R43" s="367">
        <f>IF(N43="","",MOD(ABS(N43),60)+$N$56)</f>
        <v>0</v>
      </c>
      <c r="S43" s="368" t="str">
        <f>IF(N43="","","h")</f>
        <v>h</v>
      </c>
      <c r="T43" s="11"/>
      <c r="U43" s="369"/>
      <c r="V43" s="11"/>
      <c r="W43" s="291"/>
      <c r="X43" s="249"/>
      <c r="Y43" s="249"/>
      <c r="Z43" s="249"/>
    </row>
    <row r="44" spans="1:26" ht="13.5" thickTop="1" x14ac:dyDescent="0.2">
      <c r="A44" s="370"/>
      <c r="B44" s="263"/>
      <c r="C44" s="371"/>
      <c r="D44" s="263"/>
      <c r="E44" s="263"/>
      <c r="F44" s="263"/>
      <c r="G44" s="263"/>
      <c r="H44" s="263"/>
      <c r="I44" s="263"/>
      <c r="J44" s="263"/>
      <c r="K44" s="263"/>
      <c r="L44" s="11"/>
      <c r="M44" s="263"/>
      <c r="N44" s="263"/>
      <c r="O44" s="263"/>
      <c r="P44" s="263"/>
      <c r="Q44" s="372" t="s">
        <v>180</v>
      </c>
      <c r="R44" s="373">
        <f>ROUND(N43*24,2)</f>
        <v>0</v>
      </c>
      <c r="S44" s="263"/>
      <c r="T44" s="263"/>
      <c r="U44" s="374"/>
      <c r="V44" s="263"/>
      <c r="W44" s="263"/>
      <c r="X44" s="249"/>
      <c r="Y44" s="249"/>
      <c r="Z44" s="249"/>
    </row>
    <row r="45" spans="1:26" ht="18.75" x14ac:dyDescent="0.3">
      <c r="A45" s="50" t="str">
        <f>CONCATENATE(A!$E$5,", ",A!$E$6)</f>
        <v xml:space="preserve">, </v>
      </c>
      <c r="B45" s="45"/>
      <c r="C45" s="292"/>
      <c r="D45" s="45"/>
      <c r="E45" s="45"/>
      <c r="F45" s="52"/>
      <c r="G45" s="56"/>
      <c r="H45" s="52"/>
      <c r="I45" s="52"/>
      <c r="J45" s="52"/>
      <c r="K45" s="56" t="s">
        <v>179</v>
      </c>
      <c r="L45" s="293"/>
      <c r="M45" s="294"/>
      <c r="N45" s="45"/>
      <c r="O45" s="45"/>
      <c r="P45" s="45"/>
      <c r="Q45" s="56"/>
      <c r="R45" s="45"/>
      <c r="S45" s="45"/>
      <c r="T45" s="45"/>
      <c r="U45" s="295"/>
      <c r="V45" s="45"/>
      <c r="W45" s="45"/>
      <c r="X45" s="249"/>
      <c r="Y45" s="249"/>
      <c r="Z45" s="249"/>
    </row>
    <row r="46" spans="1:26" x14ac:dyDescent="0.2">
      <c r="A46" s="45"/>
      <c r="B46" s="296"/>
      <c r="C46" s="292"/>
      <c r="D46" s="45"/>
      <c r="E46" s="45"/>
      <c r="F46" s="52"/>
      <c r="G46" s="56"/>
      <c r="H46" s="52"/>
      <c r="I46" s="52"/>
      <c r="J46" s="45"/>
      <c r="K46" s="56" t="s">
        <v>178</v>
      </c>
      <c r="L46" s="293"/>
      <c r="M46" s="294"/>
      <c r="N46" s="45"/>
      <c r="O46" s="45"/>
      <c r="P46" s="45"/>
      <c r="Q46" s="56"/>
      <c r="R46" s="45"/>
      <c r="S46" s="45"/>
      <c r="T46" s="45"/>
      <c r="U46" s="295"/>
      <c r="V46" s="45"/>
      <c r="W46" s="45"/>
      <c r="X46" s="249"/>
      <c r="Y46" s="249"/>
      <c r="Z46" s="249"/>
    </row>
    <row r="47" spans="1:26" x14ac:dyDescent="0.2">
      <c r="A47" s="45"/>
      <c r="B47" s="296"/>
      <c r="C47" s="292"/>
      <c r="D47" s="45"/>
      <c r="E47" s="45"/>
      <c r="F47" s="52"/>
      <c r="G47" s="56"/>
      <c r="H47" s="52"/>
      <c r="I47" s="52"/>
      <c r="J47" s="45"/>
      <c r="K47" s="56" t="s">
        <v>177</v>
      </c>
      <c r="L47" s="293"/>
      <c r="M47" s="294"/>
      <c r="N47" s="45"/>
      <c r="O47" s="45"/>
      <c r="P47" s="45"/>
      <c r="Q47" s="56"/>
      <c r="R47" s="45"/>
      <c r="S47" s="45"/>
      <c r="T47" s="56" t="s">
        <v>176</v>
      </c>
      <c r="U47" s="297">
        <f>IF((L48-L45)&lt;0,0,L48-L45)</f>
        <v>0</v>
      </c>
      <c r="V47" s="45"/>
      <c r="W47" s="45"/>
      <c r="X47" s="249"/>
      <c r="Y47" s="249"/>
      <c r="Z47" s="249"/>
    </row>
    <row r="48" spans="1:26" ht="15" x14ac:dyDescent="0.35">
      <c r="A48" s="45"/>
      <c r="B48" s="296"/>
      <c r="C48" s="292"/>
      <c r="D48" s="45"/>
      <c r="E48" s="45"/>
      <c r="F48" s="45"/>
      <c r="G48" s="56"/>
      <c r="H48" s="45"/>
      <c r="I48" s="45"/>
      <c r="J48" s="45"/>
      <c r="K48" s="56" t="s">
        <v>175</v>
      </c>
      <c r="L48" s="298">
        <f>L45+L46-L47</f>
        <v>0</v>
      </c>
      <c r="M48" s="299"/>
      <c r="N48" s="45"/>
      <c r="O48" s="45"/>
      <c r="P48" s="45"/>
      <c r="Q48" s="56"/>
      <c r="R48" s="45"/>
      <c r="S48" s="45"/>
      <c r="T48" s="56" t="s">
        <v>174</v>
      </c>
      <c r="U48" s="297">
        <f>IF((L48-L45)&lt;0,L48,L48-U47)</f>
        <v>0</v>
      </c>
      <c r="V48" s="45"/>
      <c r="W48" s="45"/>
      <c r="X48" s="249"/>
      <c r="Y48" s="249"/>
      <c r="Z48" s="249"/>
    </row>
    <row r="49" spans="1:26" x14ac:dyDescent="0.2">
      <c r="A49" s="45"/>
      <c r="B49" s="296"/>
      <c r="C49" s="292"/>
      <c r="D49" s="45"/>
      <c r="E49" s="45"/>
      <c r="F49" s="45"/>
      <c r="G49" s="56"/>
      <c r="H49" s="45"/>
      <c r="I49" s="45"/>
      <c r="J49" s="45"/>
      <c r="K49" s="45"/>
      <c r="L49" s="45"/>
      <c r="M49" s="299"/>
      <c r="N49" s="45"/>
      <c r="O49" s="45"/>
      <c r="P49" s="45"/>
      <c r="Q49" s="56"/>
      <c r="R49" s="45"/>
      <c r="S49" s="45"/>
      <c r="T49" s="48"/>
      <c r="U49" s="300"/>
      <c r="V49" s="45"/>
      <c r="W49" s="45"/>
      <c r="X49" s="249"/>
      <c r="Y49" s="249"/>
      <c r="Z49" s="249"/>
    </row>
    <row r="50" spans="1:26" x14ac:dyDescent="0.2">
      <c r="A50" s="249"/>
      <c r="B50" s="301"/>
      <c r="C50" s="302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303"/>
      <c r="R50" s="249"/>
      <c r="S50" s="249"/>
      <c r="T50" s="249"/>
      <c r="U50" s="304"/>
      <c r="V50" s="249"/>
      <c r="W50" s="249"/>
      <c r="X50" s="249"/>
      <c r="Y50" s="249"/>
      <c r="Z50" s="249"/>
    </row>
    <row r="51" spans="1:26" x14ac:dyDescent="0.2">
      <c r="A51" s="249"/>
      <c r="B51" s="301"/>
      <c r="C51" s="302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303"/>
      <c r="R51" s="249"/>
      <c r="S51" s="249"/>
      <c r="T51" s="249"/>
      <c r="U51" s="304"/>
      <c r="V51" s="249"/>
      <c r="W51" s="249"/>
      <c r="X51" s="249"/>
      <c r="Y51" s="249"/>
      <c r="Z51" s="249"/>
    </row>
    <row r="52" spans="1:26" x14ac:dyDescent="0.2">
      <c r="A52" s="249"/>
      <c r="B52" s="301"/>
      <c r="C52" s="302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303"/>
      <c r="R52" s="249"/>
      <c r="S52" s="249"/>
      <c r="T52" s="249"/>
      <c r="U52" s="304"/>
      <c r="V52" s="249"/>
      <c r="W52" s="249"/>
      <c r="X52" s="249"/>
      <c r="Y52" s="249"/>
      <c r="Z52" s="249"/>
    </row>
    <row r="53" spans="1:26" x14ac:dyDescent="0.2">
      <c r="A53" s="249"/>
      <c r="B53" s="301"/>
      <c r="C53" s="302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303"/>
      <c r="R53" s="249"/>
      <c r="S53" s="249"/>
      <c r="T53" s="249"/>
      <c r="U53" s="304"/>
      <c r="V53" s="249"/>
      <c r="W53" s="249"/>
      <c r="X53" s="249"/>
      <c r="Y53" s="249"/>
      <c r="Z53" s="249"/>
    </row>
  </sheetData>
  <sheetProtection algorithmName="SHA-512" hashValue="BRZPF3OH1AdGCOn6TUQdVTy6U5zdMLlMwbS76xus4QW+Vulnj7sWlC811smsEio4pXzM9g8koEylx6DpnCougQ==" saltValue="OtozcRgL08w7366PdCe68w==" spinCount="100000" sheet="1" objects="1" scenarios="1"/>
  <conditionalFormatting sqref="B8:B42 K8:K42 U8:U42">
    <cfRule type="expression" dxfId="23" priority="1" stopIfTrue="1">
      <formula>WEEKDAY($B8)=7</formula>
    </cfRule>
    <cfRule type="expression" dxfId="22" priority="2" stopIfTrue="1">
      <formula>WEEKDAY($B8)=1</formula>
    </cfRule>
  </conditionalFormatting>
  <hyperlinks>
    <hyperlink ref="B1" location="Zentrale!A1" display="Zentrale!A1" xr:uid="{667DBEA3-6C22-4147-9360-C252D6A17AF6}"/>
    <hyperlink ref="L1" location="Umrechnung!A1" display="Umrechnung!A1" xr:uid="{4FC02A46-869D-4ADC-979A-C017A04460B8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72" orientation="landscape" horizontalDpi="4294967292" verticalDpi="300" r:id="rId1"/>
  <headerFooter alignWithMargins="0">
    <oddHeader>&amp;C&amp;14&amp;D</oddHeader>
    <oddFooter>&amp;R&amp;14&amp;F   © Auvista Verlag München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A4EB1-5374-4031-AAEA-A00C67C38C20}">
  <dimension ref="A1:W49"/>
  <sheetViews>
    <sheetView showRowColHeaders="0" zoomScaleNormal="100" workbookViewId="0">
      <pane ySplit="5985" topLeftCell="A43"/>
      <selection activeCell="C8" sqref="C8"/>
      <selection pane="bottomLeft" activeCell="C9" sqref="C9"/>
    </sheetView>
  </sheetViews>
  <sheetFormatPr baseColWidth="10" defaultRowHeight="12.75" x14ac:dyDescent="0.2"/>
  <cols>
    <col min="1" max="1" width="4.28515625" style="309" customWidth="1"/>
    <col min="2" max="2" width="10.140625" style="311" customWidth="1"/>
    <col min="3" max="3" width="30.7109375" style="312" customWidth="1"/>
    <col min="4" max="4" width="1.5703125" style="309" customWidth="1"/>
    <col min="5" max="6" width="8.42578125" style="309" customWidth="1"/>
    <col min="7" max="9" width="8.42578125" style="309" hidden="1" customWidth="1"/>
    <col min="10" max="10" width="8.42578125" style="309" customWidth="1"/>
    <col min="11" max="11" width="1.5703125" style="309" customWidth="1"/>
    <col min="12" max="12" width="8.42578125" style="309" customWidth="1"/>
    <col min="13" max="13" width="1.5703125" style="309" customWidth="1"/>
    <col min="14" max="14" width="8.42578125" style="309" customWidth="1"/>
    <col min="15" max="16" width="1.5703125" style="309" customWidth="1"/>
    <col min="17" max="17" width="7.42578125" style="313" customWidth="1"/>
    <col min="18" max="18" width="8.42578125" style="309" customWidth="1"/>
    <col min="19" max="19" width="2.140625" style="309" customWidth="1"/>
    <col min="20" max="20" width="1.5703125" style="309" customWidth="1"/>
    <col min="21" max="21" width="11" style="314" customWidth="1"/>
    <col min="22" max="23" width="1.5703125" style="309" customWidth="1"/>
    <col min="24" max="16384" width="11.42578125" style="309"/>
  </cols>
  <sheetData>
    <row r="1" spans="1:23" ht="18" x14ac:dyDescent="0.25">
      <c r="A1" s="1" t="s">
        <v>194</v>
      </c>
      <c r="B1" s="33" t="s">
        <v>54</v>
      </c>
      <c r="C1" s="315" t="s">
        <v>193</v>
      </c>
      <c r="D1" s="254"/>
      <c r="E1" s="316"/>
      <c r="F1" s="315"/>
      <c r="G1" s="254"/>
      <c r="H1" s="315"/>
      <c r="I1" s="315"/>
      <c r="J1" s="317" t="s">
        <v>192</v>
      </c>
      <c r="K1" s="254"/>
      <c r="L1" s="382" t="s">
        <v>276</v>
      </c>
      <c r="M1" s="254"/>
      <c r="N1" s="254"/>
      <c r="O1" s="318"/>
      <c r="P1" s="318"/>
      <c r="Q1" s="254" t="str">
        <f>IF(A!E6="","",A!E6)</f>
        <v/>
      </c>
      <c r="R1" s="319"/>
      <c r="S1" s="320"/>
      <c r="T1" s="254"/>
      <c r="U1" s="321"/>
      <c r="V1" s="254"/>
      <c r="W1" s="254"/>
    </row>
    <row r="2" spans="1:23" x14ac:dyDescent="0.2">
      <c r="A2" s="376" t="s">
        <v>274</v>
      </c>
      <c r="B2" s="381"/>
      <c r="C2" s="322" t="s">
        <v>191</v>
      </c>
      <c r="D2" s="260"/>
      <c r="E2" s="401">
        <v>46054</v>
      </c>
      <c r="F2" s="260"/>
      <c r="G2" s="11"/>
      <c r="H2" s="260"/>
      <c r="I2" s="260"/>
      <c r="J2" s="385">
        <f>Jan!J2</f>
        <v>0</v>
      </c>
      <c r="K2" s="323" t="s">
        <v>190</v>
      </c>
      <c r="L2" s="11"/>
      <c r="M2" s="11"/>
      <c r="N2" s="11"/>
      <c r="O2" s="324"/>
      <c r="P2" s="324"/>
      <c r="Q2" s="260"/>
      <c r="R2" s="11"/>
      <c r="S2" s="260"/>
      <c r="T2" s="11"/>
      <c r="U2" s="325"/>
      <c r="V2" s="11"/>
      <c r="W2" s="11"/>
    </row>
    <row r="3" spans="1:23" x14ac:dyDescent="0.2">
      <c r="A3" s="326"/>
      <c r="B3" s="327"/>
      <c r="C3" s="322" t="s">
        <v>189</v>
      </c>
      <c r="D3" s="11"/>
      <c r="E3" s="401">
        <v>46081</v>
      </c>
      <c r="F3" s="260"/>
      <c r="G3" s="11"/>
      <c r="H3" s="260"/>
      <c r="I3" s="260"/>
      <c r="J3" s="328" t="s">
        <v>188</v>
      </c>
      <c r="K3" s="11"/>
      <c r="L3" s="11"/>
      <c r="M3" s="11"/>
      <c r="N3" s="11"/>
      <c r="O3" s="11"/>
      <c r="P3" s="329"/>
      <c r="Q3" s="260"/>
      <c r="R3" s="330"/>
      <c r="S3" s="331"/>
      <c r="T3" s="11"/>
      <c r="U3" s="325"/>
      <c r="V3" s="11"/>
      <c r="W3" s="11"/>
    </row>
    <row r="4" spans="1:23" x14ac:dyDescent="0.2">
      <c r="A4" s="332"/>
      <c r="B4" s="327"/>
      <c r="C4" s="259"/>
      <c r="D4" s="11"/>
      <c r="E4" s="333">
        <f ca="1">IF(E2="",TODAY(),E2)</f>
        <v>46054</v>
      </c>
      <c r="F4" s="260"/>
      <c r="G4" s="11"/>
      <c r="H4" s="260"/>
      <c r="I4" s="260"/>
      <c r="J4" s="386">
        <f>Jan!R44</f>
        <v>0</v>
      </c>
      <c r="K4" s="323" t="s">
        <v>187</v>
      </c>
      <c r="L4" s="11"/>
      <c r="M4" s="11"/>
      <c r="N4" s="11"/>
      <c r="O4" s="11"/>
      <c r="P4" s="324"/>
      <c r="Q4" s="334"/>
      <c r="R4" s="260"/>
      <c r="S4" s="11"/>
      <c r="T4" s="11"/>
      <c r="U4" s="325"/>
      <c r="V4" s="11"/>
      <c r="W4" s="11"/>
    </row>
    <row r="5" spans="1:23" x14ac:dyDescent="0.2">
      <c r="A5" s="332"/>
      <c r="B5" s="327"/>
      <c r="C5" s="259"/>
      <c r="D5" s="11"/>
      <c r="E5" s="11"/>
      <c r="F5" s="11"/>
      <c r="G5" s="11"/>
      <c r="H5" s="11"/>
      <c r="I5" s="11"/>
      <c r="J5" s="11"/>
      <c r="K5" s="11"/>
      <c r="L5" s="260"/>
      <c r="M5" s="11"/>
      <c r="N5" s="324"/>
      <c r="O5" s="11"/>
      <c r="P5" s="324"/>
      <c r="Q5" s="260"/>
      <c r="R5" s="260"/>
      <c r="S5" s="11"/>
      <c r="T5" s="11"/>
      <c r="U5" s="325"/>
      <c r="V5" s="11"/>
      <c r="W5" s="269"/>
    </row>
    <row r="6" spans="1:23" ht="23.25" thickBot="1" x14ac:dyDescent="0.25">
      <c r="A6" s="335"/>
      <c r="B6" s="336" t="s">
        <v>110</v>
      </c>
      <c r="C6" s="337" t="s">
        <v>19</v>
      </c>
      <c r="D6" s="269"/>
      <c r="E6" s="261"/>
      <c r="F6" s="261"/>
      <c r="G6" s="261"/>
      <c r="H6" s="261"/>
      <c r="I6" s="261"/>
      <c r="J6" s="328"/>
      <c r="K6" s="11"/>
      <c r="L6" s="338" t="s">
        <v>186</v>
      </c>
      <c r="M6" s="11"/>
      <c r="N6" s="338" t="s">
        <v>185</v>
      </c>
      <c r="O6" s="11"/>
      <c r="P6" s="338"/>
      <c r="Q6" s="339" t="s">
        <v>74</v>
      </c>
      <c r="R6" s="340"/>
      <c r="S6" s="340"/>
      <c r="T6" s="337"/>
      <c r="U6" s="341"/>
      <c r="V6" s="337"/>
      <c r="W6" s="269"/>
    </row>
    <row r="7" spans="1:23" ht="15.75" thickBot="1" x14ac:dyDescent="0.3">
      <c r="A7" s="332"/>
      <c r="B7" s="270" t="s">
        <v>121</v>
      </c>
      <c r="C7" s="271" t="s">
        <v>19</v>
      </c>
      <c r="D7" s="272"/>
      <c r="E7" s="273">
        <v>1</v>
      </c>
      <c r="F7" s="274">
        <v>2</v>
      </c>
      <c r="G7" s="274">
        <v>3</v>
      </c>
      <c r="H7" s="274">
        <v>4</v>
      </c>
      <c r="I7" s="274">
        <v>5</v>
      </c>
      <c r="J7" s="274">
        <v>6</v>
      </c>
      <c r="K7" s="342"/>
      <c r="L7" s="275"/>
      <c r="M7" s="276"/>
      <c r="N7" s="277"/>
      <c r="O7" s="278"/>
      <c r="P7" s="279"/>
      <c r="Q7" s="280"/>
      <c r="R7" s="281"/>
      <c r="S7" s="282"/>
      <c r="T7" s="281"/>
      <c r="U7" s="283">
        <f ca="1">E4</f>
        <v>46054</v>
      </c>
      <c r="V7" s="281"/>
      <c r="W7" s="284"/>
    </row>
    <row r="8" spans="1:23" x14ac:dyDescent="0.2">
      <c r="A8" s="343" t="s">
        <v>184</v>
      </c>
      <c r="B8" s="344">
        <f>IF(E2="","",E2)</f>
        <v>46054</v>
      </c>
      <c r="C8" s="285"/>
      <c r="D8" s="286"/>
      <c r="E8" s="287"/>
      <c r="F8" s="287"/>
      <c r="G8" s="287"/>
      <c r="H8" s="287"/>
      <c r="I8" s="287"/>
      <c r="J8" s="287"/>
      <c r="K8" s="345"/>
      <c r="L8" s="346" t="str">
        <f t="shared" ref="L8:L42" si="0">IF(COUNTA(E8:J8)&lt;1,"",IF(O8&lt;0,"geht?",O8))</f>
        <v/>
      </c>
      <c r="M8" s="347"/>
      <c r="N8" s="348" t="str">
        <f t="shared" ref="N8:N42" si="1">IF(COUNTA(E8:J8)&lt;1,"",IF(O8&lt;0,"geht?",SUM(L8-J$2)))</f>
        <v/>
      </c>
      <c r="O8" s="391">
        <f t="shared" ref="O8:O42" si="2">SUM(E8:J8)/24</f>
        <v>0</v>
      </c>
      <c r="P8" s="392" t="str">
        <f>IF(N8="","",SUM(N$8:N8,J$4/24))</f>
        <v/>
      </c>
      <c r="Q8" s="349" t="str">
        <f t="shared" ref="Q8:Q42" si="3">IF(P8="","",IF(P8&lt;0,"Minus =","Plus ="))</f>
        <v/>
      </c>
      <c r="R8" s="350" t="str">
        <f t="shared" ref="R8:R42" si="4">IF(P8="","",MOD(ABS(P8),60)+$N$56)</f>
        <v/>
      </c>
      <c r="S8" s="351" t="str">
        <f t="shared" ref="S8:S42" si="5">IF(P8="","","h")</f>
        <v/>
      </c>
      <c r="T8" s="352"/>
      <c r="U8" s="353">
        <f t="shared" ref="U8:U42" si="6">B8</f>
        <v>46054</v>
      </c>
      <c r="V8" s="352"/>
      <c r="W8" s="288"/>
    </row>
    <row r="9" spans="1:23" x14ac:dyDescent="0.2">
      <c r="A9" s="354">
        <v>2</v>
      </c>
      <c r="B9" s="344">
        <f>IF(B8="","",SUM(B8+1))</f>
        <v>46055</v>
      </c>
      <c r="C9" s="285"/>
      <c r="D9" s="286"/>
      <c r="E9" s="287"/>
      <c r="F9" s="287"/>
      <c r="G9" s="287"/>
      <c r="H9" s="287"/>
      <c r="I9" s="287"/>
      <c r="J9" s="287"/>
      <c r="K9" s="355"/>
      <c r="L9" s="348" t="str">
        <f t="shared" si="0"/>
        <v/>
      </c>
      <c r="M9" s="347"/>
      <c r="N9" s="348" t="str">
        <f t="shared" si="1"/>
        <v/>
      </c>
      <c r="O9" s="391">
        <f t="shared" si="2"/>
        <v>0</v>
      </c>
      <c r="P9" s="392" t="str">
        <f>IF(N9="","",SUM(N$8:N9,J$4/24))</f>
        <v/>
      </c>
      <c r="Q9" s="356" t="str">
        <f t="shared" si="3"/>
        <v/>
      </c>
      <c r="R9" s="357" t="str">
        <f t="shared" si="4"/>
        <v/>
      </c>
      <c r="S9" s="358" t="str">
        <f t="shared" si="5"/>
        <v/>
      </c>
      <c r="T9" s="352"/>
      <c r="U9" s="359">
        <f t="shared" si="6"/>
        <v>46055</v>
      </c>
      <c r="V9" s="352"/>
      <c r="W9" s="288"/>
    </row>
    <row r="10" spans="1:23" ht="12.75" customHeight="1" x14ac:dyDescent="0.2">
      <c r="A10" s="354">
        <v>3</v>
      </c>
      <c r="B10" s="344">
        <f>IF(B9="","",IF(B9=E3,"",SUM(B9+1)))</f>
        <v>46056</v>
      </c>
      <c r="C10" s="285"/>
      <c r="D10" s="286"/>
      <c r="E10" s="287"/>
      <c r="F10" s="287"/>
      <c r="G10" s="287"/>
      <c r="H10" s="287"/>
      <c r="I10" s="287"/>
      <c r="J10" s="287"/>
      <c r="K10" s="355"/>
      <c r="L10" s="348" t="str">
        <f t="shared" si="0"/>
        <v/>
      </c>
      <c r="M10" s="347"/>
      <c r="N10" s="348" t="str">
        <f t="shared" si="1"/>
        <v/>
      </c>
      <c r="O10" s="391">
        <f t="shared" si="2"/>
        <v>0</v>
      </c>
      <c r="P10" s="392" t="str">
        <f>IF(N10="","",SUM(N$8:N10,J$4/24))</f>
        <v/>
      </c>
      <c r="Q10" s="356" t="str">
        <f t="shared" si="3"/>
        <v/>
      </c>
      <c r="R10" s="357" t="str">
        <f t="shared" si="4"/>
        <v/>
      </c>
      <c r="S10" s="358" t="str">
        <f t="shared" si="5"/>
        <v/>
      </c>
      <c r="T10" s="352"/>
      <c r="U10" s="359">
        <f t="shared" si="6"/>
        <v>46056</v>
      </c>
      <c r="V10" s="352"/>
      <c r="W10" s="288"/>
    </row>
    <row r="11" spans="1:23" x14ac:dyDescent="0.2">
      <c r="A11" s="360">
        <v>4</v>
      </c>
      <c r="B11" s="344">
        <f>IF(B10="","",IF(B10=E3,"",SUM(B10+1)))</f>
        <v>46057</v>
      </c>
      <c r="C11" s="285"/>
      <c r="D11" s="286"/>
      <c r="E11" s="287"/>
      <c r="F11" s="287"/>
      <c r="G11" s="287"/>
      <c r="H11" s="287"/>
      <c r="I11" s="287"/>
      <c r="J11" s="287"/>
      <c r="K11" s="355"/>
      <c r="L11" s="348" t="str">
        <f t="shared" si="0"/>
        <v/>
      </c>
      <c r="M11" s="347"/>
      <c r="N11" s="348" t="str">
        <f t="shared" si="1"/>
        <v/>
      </c>
      <c r="O11" s="391">
        <f t="shared" si="2"/>
        <v>0</v>
      </c>
      <c r="P11" s="392" t="str">
        <f>IF(N11="","",SUM(N$8:N11,J$4/24))</f>
        <v/>
      </c>
      <c r="Q11" s="356" t="str">
        <f t="shared" si="3"/>
        <v/>
      </c>
      <c r="R11" s="357" t="str">
        <f t="shared" si="4"/>
        <v/>
      </c>
      <c r="S11" s="358" t="str">
        <f t="shared" si="5"/>
        <v/>
      </c>
      <c r="T11" s="352"/>
      <c r="U11" s="359">
        <f t="shared" si="6"/>
        <v>46057</v>
      </c>
      <c r="V11" s="352"/>
      <c r="W11" s="288"/>
    </row>
    <row r="12" spans="1:23" x14ac:dyDescent="0.2">
      <c r="A12" s="354">
        <v>5</v>
      </c>
      <c r="B12" s="344">
        <f>IF(B11="","",IF(B11=E3,"",SUM(B11+1)))</f>
        <v>46058</v>
      </c>
      <c r="C12" s="285"/>
      <c r="D12" s="286"/>
      <c r="E12" s="287"/>
      <c r="F12" s="287"/>
      <c r="G12" s="287"/>
      <c r="H12" s="287"/>
      <c r="I12" s="287"/>
      <c r="J12" s="287"/>
      <c r="K12" s="355"/>
      <c r="L12" s="348" t="str">
        <f t="shared" si="0"/>
        <v/>
      </c>
      <c r="M12" s="347"/>
      <c r="N12" s="348" t="str">
        <f t="shared" si="1"/>
        <v/>
      </c>
      <c r="O12" s="391">
        <f t="shared" si="2"/>
        <v>0</v>
      </c>
      <c r="P12" s="392" t="str">
        <f>IF(N12="","",SUM(N$8:N12,J$4/24))</f>
        <v/>
      </c>
      <c r="Q12" s="356" t="str">
        <f t="shared" si="3"/>
        <v/>
      </c>
      <c r="R12" s="357" t="str">
        <f t="shared" si="4"/>
        <v/>
      </c>
      <c r="S12" s="358" t="str">
        <f t="shared" si="5"/>
        <v/>
      </c>
      <c r="T12" s="352"/>
      <c r="U12" s="359">
        <f t="shared" si="6"/>
        <v>46058</v>
      </c>
      <c r="V12" s="352"/>
      <c r="W12" s="288"/>
    </row>
    <row r="13" spans="1:23" x14ac:dyDescent="0.2">
      <c r="A13" s="354">
        <v>6</v>
      </c>
      <c r="B13" s="344">
        <f>IF(B12="","",IF(B12=E3,"",SUM(B12+1)))</f>
        <v>46059</v>
      </c>
      <c r="C13" s="285"/>
      <c r="D13" s="286"/>
      <c r="E13" s="287"/>
      <c r="F13" s="287"/>
      <c r="G13" s="287"/>
      <c r="H13" s="287"/>
      <c r="I13" s="287"/>
      <c r="J13" s="287"/>
      <c r="K13" s="355"/>
      <c r="L13" s="348" t="str">
        <f t="shared" si="0"/>
        <v/>
      </c>
      <c r="M13" s="347"/>
      <c r="N13" s="348" t="str">
        <f t="shared" si="1"/>
        <v/>
      </c>
      <c r="O13" s="391">
        <f t="shared" si="2"/>
        <v>0</v>
      </c>
      <c r="P13" s="392" t="str">
        <f>IF(N13="","",SUM(N$8:N13,J$4/24))</f>
        <v/>
      </c>
      <c r="Q13" s="356" t="str">
        <f t="shared" si="3"/>
        <v/>
      </c>
      <c r="R13" s="357" t="str">
        <f t="shared" si="4"/>
        <v/>
      </c>
      <c r="S13" s="358" t="str">
        <f t="shared" si="5"/>
        <v/>
      </c>
      <c r="T13" s="352"/>
      <c r="U13" s="359">
        <f t="shared" si="6"/>
        <v>46059</v>
      </c>
      <c r="V13" s="352"/>
      <c r="W13" s="288"/>
    </row>
    <row r="14" spans="1:23" x14ac:dyDescent="0.2">
      <c r="A14" s="354">
        <v>7</v>
      </c>
      <c r="B14" s="344">
        <f>IF(B13="","",IF(B13=E3,"",SUM(B13+1)))</f>
        <v>46060</v>
      </c>
      <c r="C14" s="289"/>
      <c r="D14" s="286"/>
      <c r="E14" s="287"/>
      <c r="F14" s="287"/>
      <c r="G14" s="287"/>
      <c r="H14" s="287"/>
      <c r="I14" s="287"/>
      <c r="J14" s="287"/>
      <c r="K14" s="355"/>
      <c r="L14" s="348" t="str">
        <f t="shared" si="0"/>
        <v/>
      </c>
      <c r="M14" s="347"/>
      <c r="N14" s="348" t="str">
        <f t="shared" si="1"/>
        <v/>
      </c>
      <c r="O14" s="391">
        <f t="shared" si="2"/>
        <v>0</v>
      </c>
      <c r="P14" s="392" t="str">
        <f>IF(N14="","",SUM(N$8:N14,J$4/24))</f>
        <v/>
      </c>
      <c r="Q14" s="356" t="str">
        <f t="shared" si="3"/>
        <v/>
      </c>
      <c r="R14" s="357" t="str">
        <f t="shared" si="4"/>
        <v/>
      </c>
      <c r="S14" s="358" t="str">
        <f t="shared" si="5"/>
        <v/>
      </c>
      <c r="T14" s="352"/>
      <c r="U14" s="359">
        <f t="shared" si="6"/>
        <v>46060</v>
      </c>
      <c r="V14" s="352"/>
      <c r="W14" s="288"/>
    </row>
    <row r="15" spans="1:23" x14ac:dyDescent="0.2">
      <c r="A15" s="354">
        <v>8</v>
      </c>
      <c r="B15" s="344">
        <f>IF(B14="","",IF(B14=E3,"",SUM(B14+1)))</f>
        <v>46061</v>
      </c>
      <c r="C15" s="285"/>
      <c r="D15" s="286"/>
      <c r="E15" s="287"/>
      <c r="F15" s="287"/>
      <c r="G15" s="287"/>
      <c r="H15" s="287"/>
      <c r="I15" s="287"/>
      <c r="J15" s="287"/>
      <c r="K15" s="355"/>
      <c r="L15" s="348" t="str">
        <f t="shared" si="0"/>
        <v/>
      </c>
      <c r="M15" s="347"/>
      <c r="N15" s="348" t="str">
        <f t="shared" si="1"/>
        <v/>
      </c>
      <c r="O15" s="391">
        <f t="shared" si="2"/>
        <v>0</v>
      </c>
      <c r="P15" s="392" t="str">
        <f>IF(N15="","",SUM(N$8:N15,J$4/24))</f>
        <v/>
      </c>
      <c r="Q15" s="356" t="str">
        <f t="shared" si="3"/>
        <v/>
      </c>
      <c r="R15" s="357" t="str">
        <f t="shared" si="4"/>
        <v/>
      </c>
      <c r="S15" s="358" t="str">
        <f t="shared" si="5"/>
        <v/>
      </c>
      <c r="T15" s="352"/>
      <c r="U15" s="359">
        <f t="shared" si="6"/>
        <v>46061</v>
      </c>
      <c r="V15" s="352"/>
      <c r="W15" s="290"/>
    </row>
    <row r="16" spans="1:23" x14ac:dyDescent="0.2">
      <c r="A16" s="354">
        <v>9</v>
      </c>
      <c r="B16" s="344">
        <f>IF(B15="","",IF(B15=E3,"",SUM(B15+1)))</f>
        <v>46062</v>
      </c>
      <c r="C16" s="285"/>
      <c r="D16" s="286"/>
      <c r="E16" s="287"/>
      <c r="F16" s="287"/>
      <c r="G16" s="287"/>
      <c r="H16" s="287"/>
      <c r="I16" s="287"/>
      <c r="J16" s="287"/>
      <c r="K16" s="355"/>
      <c r="L16" s="348" t="str">
        <f t="shared" si="0"/>
        <v/>
      </c>
      <c r="M16" s="347"/>
      <c r="N16" s="348" t="str">
        <f t="shared" si="1"/>
        <v/>
      </c>
      <c r="O16" s="391">
        <f t="shared" si="2"/>
        <v>0</v>
      </c>
      <c r="P16" s="392" t="str">
        <f>IF(N16="","",SUM(N$8:N16,J$4/24))</f>
        <v/>
      </c>
      <c r="Q16" s="356" t="str">
        <f t="shared" si="3"/>
        <v/>
      </c>
      <c r="R16" s="357" t="str">
        <f t="shared" si="4"/>
        <v/>
      </c>
      <c r="S16" s="358" t="str">
        <f t="shared" si="5"/>
        <v/>
      </c>
      <c r="T16" s="352"/>
      <c r="U16" s="359">
        <f t="shared" si="6"/>
        <v>46062</v>
      </c>
      <c r="V16" s="352"/>
      <c r="W16" s="288"/>
    </row>
    <row r="17" spans="1:23" x14ac:dyDescent="0.2">
      <c r="A17" s="354">
        <v>10</v>
      </c>
      <c r="B17" s="344">
        <f>IF(B16="","",IF(B16=E3,"",SUM(B16+1)))</f>
        <v>46063</v>
      </c>
      <c r="C17" s="285"/>
      <c r="D17" s="286"/>
      <c r="E17" s="287"/>
      <c r="F17" s="287"/>
      <c r="G17" s="287"/>
      <c r="H17" s="287"/>
      <c r="I17" s="287"/>
      <c r="J17" s="287"/>
      <c r="K17" s="355"/>
      <c r="L17" s="348" t="str">
        <f t="shared" si="0"/>
        <v/>
      </c>
      <c r="M17" s="347"/>
      <c r="N17" s="348" t="str">
        <f t="shared" si="1"/>
        <v/>
      </c>
      <c r="O17" s="391">
        <f t="shared" si="2"/>
        <v>0</v>
      </c>
      <c r="P17" s="392" t="str">
        <f>IF(N17="","",SUM(N$8:N17,J$4/24))</f>
        <v/>
      </c>
      <c r="Q17" s="356" t="str">
        <f t="shared" si="3"/>
        <v/>
      </c>
      <c r="R17" s="357" t="str">
        <f t="shared" si="4"/>
        <v/>
      </c>
      <c r="S17" s="358" t="str">
        <f t="shared" si="5"/>
        <v/>
      </c>
      <c r="T17" s="352"/>
      <c r="U17" s="359">
        <f t="shared" si="6"/>
        <v>46063</v>
      </c>
      <c r="V17" s="352"/>
      <c r="W17" s="288"/>
    </row>
    <row r="18" spans="1:23" x14ac:dyDescent="0.2">
      <c r="A18" s="354">
        <v>11</v>
      </c>
      <c r="B18" s="344">
        <f>IF(B17="","",IF(B17=E3,"",SUM(B17+1)))</f>
        <v>46064</v>
      </c>
      <c r="C18" s="285"/>
      <c r="D18" s="286"/>
      <c r="E18" s="287"/>
      <c r="F18" s="287"/>
      <c r="G18" s="287"/>
      <c r="H18" s="287"/>
      <c r="I18" s="287"/>
      <c r="J18" s="287"/>
      <c r="K18" s="355"/>
      <c r="L18" s="348" t="str">
        <f t="shared" si="0"/>
        <v/>
      </c>
      <c r="M18" s="347"/>
      <c r="N18" s="348" t="str">
        <f t="shared" si="1"/>
        <v/>
      </c>
      <c r="O18" s="391">
        <f t="shared" si="2"/>
        <v>0</v>
      </c>
      <c r="P18" s="392" t="str">
        <f>IF(N18="","",SUM(N$8:N18,J$4/24))</f>
        <v/>
      </c>
      <c r="Q18" s="356" t="str">
        <f t="shared" si="3"/>
        <v/>
      </c>
      <c r="R18" s="357" t="str">
        <f t="shared" si="4"/>
        <v/>
      </c>
      <c r="S18" s="358" t="str">
        <f t="shared" si="5"/>
        <v/>
      </c>
      <c r="T18" s="352"/>
      <c r="U18" s="359">
        <f t="shared" si="6"/>
        <v>46064</v>
      </c>
      <c r="V18" s="352"/>
      <c r="W18" s="288"/>
    </row>
    <row r="19" spans="1:23" x14ac:dyDescent="0.2">
      <c r="A19" s="354">
        <v>12</v>
      </c>
      <c r="B19" s="344">
        <f>IF(B18="","",IF(B18=E3,"",SUM(B18+1)))</f>
        <v>46065</v>
      </c>
      <c r="C19" s="285"/>
      <c r="D19" s="286"/>
      <c r="E19" s="287"/>
      <c r="F19" s="287"/>
      <c r="G19" s="287"/>
      <c r="H19" s="287"/>
      <c r="I19" s="287"/>
      <c r="J19" s="287"/>
      <c r="K19" s="355"/>
      <c r="L19" s="348" t="str">
        <f t="shared" si="0"/>
        <v/>
      </c>
      <c r="M19" s="347"/>
      <c r="N19" s="348" t="str">
        <f t="shared" si="1"/>
        <v/>
      </c>
      <c r="O19" s="391">
        <f t="shared" si="2"/>
        <v>0</v>
      </c>
      <c r="P19" s="392" t="str">
        <f>IF(N19="","",SUM(N$8:N19,J$4/24))</f>
        <v/>
      </c>
      <c r="Q19" s="356" t="str">
        <f t="shared" si="3"/>
        <v/>
      </c>
      <c r="R19" s="357" t="str">
        <f t="shared" si="4"/>
        <v/>
      </c>
      <c r="S19" s="358" t="str">
        <f t="shared" si="5"/>
        <v/>
      </c>
      <c r="T19" s="352"/>
      <c r="U19" s="359">
        <f t="shared" si="6"/>
        <v>46065</v>
      </c>
      <c r="V19" s="352"/>
      <c r="W19" s="288"/>
    </row>
    <row r="20" spans="1:23" x14ac:dyDescent="0.2">
      <c r="A20" s="354">
        <v>13</v>
      </c>
      <c r="B20" s="344">
        <f>IF(B19="","",IF(B19=E3,"",SUM(B19+1)))</f>
        <v>46066</v>
      </c>
      <c r="C20" s="285"/>
      <c r="D20" s="286"/>
      <c r="E20" s="287"/>
      <c r="F20" s="287"/>
      <c r="G20" s="287"/>
      <c r="H20" s="287"/>
      <c r="I20" s="287"/>
      <c r="J20" s="287"/>
      <c r="K20" s="355"/>
      <c r="L20" s="348" t="str">
        <f t="shared" si="0"/>
        <v/>
      </c>
      <c r="M20" s="347"/>
      <c r="N20" s="348" t="str">
        <f t="shared" si="1"/>
        <v/>
      </c>
      <c r="O20" s="391">
        <f t="shared" si="2"/>
        <v>0</v>
      </c>
      <c r="P20" s="392" t="str">
        <f>IF(N20="","",SUM(N$8:N20,J$4/24))</f>
        <v/>
      </c>
      <c r="Q20" s="356" t="str">
        <f t="shared" si="3"/>
        <v/>
      </c>
      <c r="R20" s="357" t="str">
        <f t="shared" si="4"/>
        <v/>
      </c>
      <c r="S20" s="358" t="str">
        <f t="shared" si="5"/>
        <v/>
      </c>
      <c r="T20" s="352"/>
      <c r="U20" s="359">
        <f t="shared" si="6"/>
        <v>46066</v>
      </c>
      <c r="V20" s="352"/>
      <c r="W20" s="288"/>
    </row>
    <row r="21" spans="1:23" x14ac:dyDescent="0.2">
      <c r="A21" s="354">
        <v>14</v>
      </c>
      <c r="B21" s="344">
        <f>IF(B20="","",IF(B20=E3,"",SUM(B20+1)))</f>
        <v>46067</v>
      </c>
      <c r="C21" s="285"/>
      <c r="D21" s="286"/>
      <c r="E21" s="287"/>
      <c r="F21" s="287"/>
      <c r="G21" s="287"/>
      <c r="H21" s="287"/>
      <c r="I21" s="287"/>
      <c r="J21" s="287"/>
      <c r="K21" s="355"/>
      <c r="L21" s="348" t="str">
        <f t="shared" si="0"/>
        <v/>
      </c>
      <c r="M21" s="347"/>
      <c r="N21" s="348" t="str">
        <f t="shared" si="1"/>
        <v/>
      </c>
      <c r="O21" s="391">
        <f t="shared" si="2"/>
        <v>0</v>
      </c>
      <c r="P21" s="392" t="str">
        <f>IF(N21="","",SUM(N$8:N21,J$4/24))</f>
        <v/>
      </c>
      <c r="Q21" s="356" t="str">
        <f t="shared" si="3"/>
        <v/>
      </c>
      <c r="R21" s="357" t="str">
        <f t="shared" si="4"/>
        <v/>
      </c>
      <c r="S21" s="358" t="str">
        <f t="shared" si="5"/>
        <v/>
      </c>
      <c r="T21" s="352"/>
      <c r="U21" s="359">
        <f t="shared" si="6"/>
        <v>46067</v>
      </c>
      <c r="V21" s="352"/>
      <c r="W21" s="288"/>
    </row>
    <row r="22" spans="1:23" x14ac:dyDescent="0.2">
      <c r="A22" s="354">
        <v>15</v>
      </c>
      <c r="B22" s="344">
        <f>IF(B21="","",IF(B21=E3,"",SUM(B21+1)))</f>
        <v>46068</v>
      </c>
      <c r="C22" s="285"/>
      <c r="D22" s="286"/>
      <c r="E22" s="287"/>
      <c r="F22" s="287"/>
      <c r="G22" s="287"/>
      <c r="H22" s="287"/>
      <c r="I22" s="287"/>
      <c r="J22" s="287"/>
      <c r="K22" s="355"/>
      <c r="L22" s="348" t="str">
        <f t="shared" si="0"/>
        <v/>
      </c>
      <c r="M22" s="347"/>
      <c r="N22" s="348" t="str">
        <f t="shared" si="1"/>
        <v/>
      </c>
      <c r="O22" s="391">
        <f t="shared" si="2"/>
        <v>0</v>
      </c>
      <c r="P22" s="392" t="str">
        <f>IF(N22="","",SUM(N$8:N22,J$4/24))</f>
        <v/>
      </c>
      <c r="Q22" s="356" t="str">
        <f t="shared" si="3"/>
        <v/>
      </c>
      <c r="R22" s="357" t="str">
        <f t="shared" si="4"/>
        <v/>
      </c>
      <c r="S22" s="358" t="str">
        <f t="shared" si="5"/>
        <v/>
      </c>
      <c r="T22" s="352"/>
      <c r="U22" s="359">
        <f t="shared" si="6"/>
        <v>46068</v>
      </c>
      <c r="V22" s="352"/>
      <c r="W22" s="288"/>
    </row>
    <row r="23" spans="1:23" x14ac:dyDescent="0.2">
      <c r="A23" s="354">
        <v>16</v>
      </c>
      <c r="B23" s="344">
        <f>IF(B22="","",IF(B22=E3,"",SUM(B22+1)))</f>
        <v>46069</v>
      </c>
      <c r="C23" s="285"/>
      <c r="D23" s="286"/>
      <c r="E23" s="287"/>
      <c r="F23" s="287"/>
      <c r="G23" s="287"/>
      <c r="H23" s="287"/>
      <c r="I23" s="287"/>
      <c r="J23" s="287"/>
      <c r="K23" s="355"/>
      <c r="L23" s="348" t="str">
        <f t="shared" si="0"/>
        <v/>
      </c>
      <c r="M23" s="347"/>
      <c r="N23" s="348" t="str">
        <f t="shared" si="1"/>
        <v/>
      </c>
      <c r="O23" s="391">
        <f t="shared" si="2"/>
        <v>0</v>
      </c>
      <c r="P23" s="392" t="str">
        <f>IF(N23="","",SUM(N$8:N23,J$4/24))</f>
        <v/>
      </c>
      <c r="Q23" s="356" t="str">
        <f t="shared" si="3"/>
        <v/>
      </c>
      <c r="R23" s="357" t="str">
        <f t="shared" si="4"/>
        <v/>
      </c>
      <c r="S23" s="358" t="str">
        <f t="shared" si="5"/>
        <v/>
      </c>
      <c r="T23" s="352"/>
      <c r="U23" s="359">
        <f t="shared" si="6"/>
        <v>46069</v>
      </c>
      <c r="V23" s="352"/>
      <c r="W23" s="288"/>
    </row>
    <row r="24" spans="1:23" x14ac:dyDescent="0.2">
      <c r="A24" s="354">
        <v>17</v>
      </c>
      <c r="B24" s="344">
        <f>IF(B23="","",IF(B23=E3,"",SUM(B23+1)))</f>
        <v>46070</v>
      </c>
      <c r="C24" s="285"/>
      <c r="D24" s="286"/>
      <c r="E24" s="287"/>
      <c r="F24" s="287"/>
      <c r="G24" s="287"/>
      <c r="H24" s="287"/>
      <c r="I24" s="287"/>
      <c r="J24" s="287"/>
      <c r="K24" s="355"/>
      <c r="L24" s="348" t="str">
        <f t="shared" si="0"/>
        <v/>
      </c>
      <c r="M24" s="347"/>
      <c r="N24" s="348" t="str">
        <f t="shared" si="1"/>
        <v/>
      </c>
      <c r="O24" s="391">
        <f t="shared" si="2"/>
        <v>0</v>
      </c>
      <c r="P24" s="392" t="str">
        <f>IF(N24="","",SUM(N$8:N24,J$4/24))</f>
        <v/>
      </c>
      <c r="Q24" s="356" t="str">
        <f t="shared" si="3"/>
        <v/>
      </c>
      <c r="R24" s="357" t="str">
        <f t="shared" si="4"/>
        <v/>
      </c>
      <c r="S24" s="358" t="str">
        <f t="shared" si="5"/>
        <v/>
      </c>
      <c r="T24" s="352"/>
      <c r="U24" s="359">
        <f t="shared" si="6"/>
        <v>46070</v>
      </c>
      <c r="V24" s="352"/>
      <c r="W24" s="288"/>
    </row>
    <row r="25" spans="1:23" x14ac:dyDescent="0.2">
      <c r="A25" s="354">
        <v>18</v>
      </c>
      <c r="B25" s="344">
        <f>IF(B24="","",IF(B24=E3,"",SUM(B24+1)))</f>
        <v>46071</v>
      </c>
      <c r="C25" s="285"/>
      <c r="D25" s="286"/>
      <c r="E25" s="287"/>
      <c r="F25" s="287"/>
      <c r="G25" s="287"/>
      <c r="H25" s="287"/>
      <c r="I25" s="287"/>
      <c r="J25" s="287"/>
      <c r="K25" s="355"/>
      <c r="L25" s="348" t="str">
        <f t="shared" si="0"/>
        <v/>
      </c>
      <c r="M25" s="347"/>
      <c r="N25" s="348" t="str">
        <f t="shared" si="1"/>
        <v/>
      </c>
      <c r="O25" s="391">
        <f t="shared" si="2"/>
        <v>0</v>
      </c>
      <c r="P25" s="392" t="str">
        <f>IF(N25="","",SUM(N$8:N25,J$4/24))</f>
        <v/>
      </c>
      <c r="Q25" s="356" t="str">
        <f t="shared" si="3"/>
        <v/>
      </c>
      <c r="R25" s="357" t="str">
        <f t="shared" si="4"/>
        <v/>
      </c>
      <c r="S25" s="358" t="str">
        <f t="shared" si="5"/>
        <v/>
      </c>
      <c r="T25" s="352"/>
      <c r="U25" s="359">
        <f t="shared" si="6"/>
        <v>46071</v>
      </c>
      <c r="V25" s="352"/>
      <c r="W25" s="288"/>
    </row>
    <row r="26" spans="1:23" x14ac:dyDescent="0.2">
      <c r="A26" s="354">
        <v>19</v>
      </c>
      <c r="B26" s="344">
        <f>IF(B25="","",IF(B25=E3,"",SUM(B25+1)))</f>
        <v>46072</v>
      </c>
      <c r="C26" s="285"/>
      <c r="D26" s="286"/>
      <c r="E26" s="287"/>
      <c r="F26" s="287"/>
      <c r="G26" s="287"/>
      <c r="H26" s="287"/>
      <c r="I26" s="287"/>
      <c r="J26" s="287"/>
      <c r="K26" s="355"/>
      <c r="L26" s="348" t="str">
        <f t="shared" si="0"/>
        <v/>
      </c>
      <c r="M26" s="347"/>
      <c r="N26" s="348" t="str">
        <f t="shared" si="1"/>
        <v/>
      </c>
      <c r="O26" s="391">
        <f t="shared" si="2"/>
        <v>0</v>
      </c>
      <c r="P26" s="392" t="str">
        <f>IF(N26="","",SUM(N$8:N26,J$4/24))</f>
        <v/>
      </c>
      <c r="Q26" s="356" t="str">
        <f t="shared" si="3"/>
        <v/>
      </c>
      <c r="R26" s="357" t="str">
        <f t="shared" si="4"/>
        <v/>
      </c>
      <c r="S26" s="358" t="str">
        <f t="shared" si="5"/>
        <v/>
      </c>
      <c r="T26" s="352"/>
      <c r="U26" s="359">
        <f t="shared" si="6"/>
        <v>46072</v>
      </c>
      <c r="V26" s="352"/>
      <c r="W26" s="288"/>
    </row>
    <row r="27" spans="1:23" x14ac:dyDescent="0.2">
      <c r="A27" s="354">
        <v>20</v>
      </c>
      <c r="B27" s="344">
        <f>IF(B26="","",IF(B26=E3,"",SUM(B26+1)))</f>
        <v>46073</v>
      </c>
      <c r="C27" s="285"/>
      <c r="D27" s="286"/>
      <c r="E27" s="287"/>
      <c r="F27" s="287"/>
      <c r="G27" s="287"/>
      <c r="H27" s="287"/>
      <c r="I27" s="287"/>
      <c r="J27" s="287"/>
      <c r="K27" s="355"/>
      <c r="L27" s="348" t="str">
        <f t="shared" si="0"/>
        <v/>
      </c>
      <c r="M27" s="347"/>
      <c r="N27" s="348" t="str">
        <f t="shared" si="1"/>
        <v/>
      </c>
      <c r="O27" s="391">
        <f t="shared" si="2"/>
        <v>0</v>
      </c>
      <c r="P27" s="392" t="str">
        <f>IF(N27="","",SUM(N$8:N27,J$4/24))</f>
        <v/>
      </c>
      <c r="Q27" s="356" t="str">
        <f t="shared" si="3"/>
        <v/>
      </c>
      <c r="R27" s="357" t="str">
        <f t="shared" si="4"/>
        <v/>
      </c>
      <c r="S27" s="358" t="str">
        <f t="shared" si="5"/>
        <v/>
      </c>
      <c r="T27" s="352"/>
      <c r="U27" s="359">
        <f t="shared" si="6"/>
        <v>46073</v>
      </c>
      <c r="V27" s="352"/>
      <c r="W27" s="288"/>
    </row>
    <row r="28" spans="1:23" x14ac:dyDescent="0.2">
      <c r="A28" s="354">
        <v>21</v>
      </c>
      <c r="B28" s="344">
        <f>IF(B27="","",IF(B27=E3,"",SUM(B27+1)))</f>
        <v>46074</v>
      </c>
      <c r="C28" s="285"/>
      <c r="D28" s="286"/>
      <c r="E28" s="287"/>
      <c r="F28" s="287"/>
      <c r="G28" s="287"/>
      <c r="H28" s="287"/>
      <c r="I28" s="287"/>
      <c r="J28" s="287"/>
      <c r="K28" s="355"/>
      <c r="L28" s="348" t="str">
        <f t="shared" si="0"/>
        <v/>
      </c>
      <c r="M28" s="347"/>
      <c r="N28" s="348" t="str">
        <f t="shared" si="1"/>
        <v/>
      </c>
      <c r="O28" s="391">
        <f t="shared" si="2"/>
        <v>0</v>
      </c>
      <c r="P28" s="392" t="str">
        <f>IF(N28="","",SUM(N$8:N28,J$4/24))</f>
        <v/>
      </c>
      <c r="Q28" s="356" t="str">
        <f t="shared" si="3"/>
        <v/>
      </c>
      <c r="R28" s="357" t="str">
        <f t="shared" si="4"/>
        <v/>
      </c>
      <c r="S28" s="358" t="str">
        <f t="shared" si="5"/>
        <v/>
      </c>
      <c r="T28" s="352"/>
      <c r="U28" s="359">
        <f t="shared" si="6"/>
        <v>46074</v>
      </c>
      <c r="V28" s="352"/>
      <c r="W28" s="288"/>
    </row>
    <row r="29" spans="1:23" x14ac:dyDescent="0.2">
      <c r="A29" s="354">
        <v>22</v>
      </c>
      <c r="B29" s="344">
        <f>IF(B28="","",IF(B28=E3,"",SUM(B28+1)))</f>
        <v>46075</v>
      </c>
      <c r="C29" s="285"/>
      <c r="D29" s="286"/>
      <c r="E29" s="287"/>
      <c r="F29" s="287"/>
      <c r="G29" s="287"/>
      <c r="H29" s="287"/>
      <c r="I29" s="287"/>
      <c r="J29" s="287"/>
      <c r="K29" s="355"/>
      <c r="L29" s="348" t="str">
        <f t="shared" si="0"/>
        <v/>
      </c>
      <c r="M29" s="347"/>
      <c r="N29" s="348" t="str">
        <f t="shared" si="1"/>
        <v/>
      </c>
      <c r="O29" s="391">
        <f t="shared" si="2"/>
        <v>0</v>
      </c>
      <c r="P29" s="392" t="str">
        <f>IF(N29="","",SUM(N$8:N29,J$4/24))</f>
        <v/>
      </c>
      <c r="Q29" s="356" t="str">
        <f t="shared" si="3"/>
        <v/>
      </c>
      <c r="R29" s="357" t="str">
        <f t="shared" si="4"/>
        <v/>
      </c>
      <c r="S29" s="358" t="str">
        <f t="shared" si="5"/>
        <v/>
      </c>
      <c r="T29" s="352"/>
      <c r="U29" s="359">
        <f t="shared" si="6"/>
        <v>46075</v>
      </c>
      <c r="V29" s="352"/>
      <c r="W29" s="288"/>
    </row>
    <row r="30" spans="1:23" x14ac:dyDescent="0.2">
      <c r="A30" s="354">
        <v>23</v>
      </c>
      <c r="B30" s="344">
        <f>IF(B29="","",IF(B29=E3,"",SUM(B29+1)))</f>
        <v>46076</v>
      </c>
      <c r="C30" s="285"/>
      <c r="D30" s="286"/>
      <c r="E30" s="287"/>
      <c r="F30" s="287"/>
      <c r="G30" s="287"/>
      <c r="H30" s="287"/>
      <c r="I30" s="287"/>
      <c r="J30" s="287"/>
      <c r="K30" s="355"/>
      <c r="L30" s="348" t="str">
        <f t="shared" si="0"/>
        <v/>
      </c>
      <c r="M30" s="347"/>
      <c r="N30" s="348" t="str">
        <f t="shared" si="1"/>
        <v/>
      </c>
      <c r="O30" s="391">
        <f t="shared" si="2"/>
        <v>0</v>
      </c>
      <c r="P30" s="392" t="str">
        <f>IF(N30="","",SUM(N$8:N30,J$4/24))</f>
        <v/>
      </c>
      <c r="Q30" s="356" t="str">
        <f t="shared" si="3"/>
        <v/>
      </c>
      <c r="R30" s="357" t="str">
        <f t="shared" si="4"/>
        <v/>
      </c>
      <c r="S30" s="358" t="str">
        <f t="shared" si="5"/>
        <v/>
      </c>
      <c r="T30" s="352"/>
      <c r="U30" s="359">
        <f t="shared" si="6"/>
        <v>46076</v>
      </c>
      <c r="V30" s="352"/>
      <c r="W30" s="288"/>
    </row>
    <row r="31" spans="1:23" x14ac:dyDescent="0.2">
      <c r="A31" s="354">
        <v>24</v>
      </c>
      <c r="B31" s="344">
        <f>IF(B30="","",IF(B30=E3,"",SUM(B30+1)))</f>
        <v>46077</v>
      </c>
      <c r="C31" s="285"/>
      <c r="D31" s="286"/>
      <c r="E31" s="287"/>
      <c r="F31" s="287"/>
      <c r="G31" s="287"/>
      <c r="H31" s="287"/>
      <c r="I31" s="287"/>
      <c r="J31" s="287"/>
      <c r="K31" s="355"/>
      <c r="L31" s="348" t="str">
        <f t="shared" si="0"/>
        <v/>
      </c>
      <c r="M31" s="347"/>
      <c r="N31" s="348" t="str">
        <f t="shared" si="1"/>
        <v/>
      </c>
      <c r="O31" s="391">
        <f t="shared" si="2"/>
        <v>0</v>
      </c>
      <c r="P31" s="392" t="str">
        <f>IF(N31="","",SUM(N$8:N31,J$4/24))</f>
        <v/>
      </c>
      <c r="Q31" s="356" t="str">
        <f t="shared" si="3"/>
        <v/>
      </c>
      <c r="R31" s="357" t="str">
        <f t="shared" si="4"/>
        <v/>
      </c>
      <c r="S31" s="358" t="str">
        <f t="shared" si="5"/>
        <v/>
      </c>
      <c r="T31" s="352"/>
      <c r="U31" s="359">
        <f t="shared" si="6"/>
        <v>46077</v>
      </c>
      <c r="V31" s="352"/>
      <c r="W31" s="288"/>
    </row>
    <row r="32" spans="1:23" x14ac:dyDescent="0.2">
      <c r="A32" s="354">
        <v>25</v>
      </c>
      <c r="B32" s="344">
        <f>IF(B31="","",IF(B31=E3,"",SUM(B31+1)))</f>
        <v>46078</v>
      </c>
      <c r="C32" s="285"/>
      <c r="D32" s="286"/>
      <c r="E32" s="287"/>
      <c r="F32" s="287"/>
      <c r="G32" s="287"/>
      <c r="H32" s="287"/>
      <c r="I32" s="287"/>
      <c r="J32" s="287"/>
      <c r="K32" s="355"/>
      <c r="L32" s="348" t="str">
        <f t="shared" si="0"/>
        <v/>
      </c>
      <c r="M32" s="347"/>
      <c r="N32" s="348" t="str">
        <f t="shared" si="1"/>
        <v/>
      </c>
      <c r="O32" s="391">
        <f t="shared" si="2"/>
        <v>0</v>
      </c>
      <c r="P32" s="392" t="str">
        <f>IF(N32="","",SUM(N$8:N32,J$4/24))</f>
        <v/>
      </c>
      <c r="Q32" s="356" t="str">
        <f t="shared" si="3"/>
        <v/>
      </c>
      <c r="R32" s="357" t="str">
        <f t="shared" si="4"/>
        <v/>
      </c>
      <c r="S32" s="358" t="str">
        <f t="shared" si="5"/>
        <v/>
      </c>
      <c r="T32" s="352"/>
      <c r="U32" s="359">
        <f t="shared" si="6"/>
        <v>46078</v>
      </c>
      <c r="V32" s="352"/>
      <c r="W32" s="288"/>
    </row>
    <row r="33" spans="1:23" x14ac:dyDescent="0.2">
      <c r="A33" s="354">
        <v>26</v>
      </c>
      <c r="B33" s="344">
        <f>IF(B32="","",IF(B32=E3,"",SUM(B32+1)))</f>
        <v>46079</v>
      </c>
      <c r="C33" s="285"/>
      <c r="D33" s="286"/>
      <c r="E33" s="287"/>
      <c r="F33" s="287"/>
      <c r="G33" s="287"/>
      <c r="H33" s="287"/>
      <c r="I33" s="287"/>
      <c r="J33" s="287"/>
      <c r="K33" s="355"/>
      <c r="L33" s="348" t="str">
        <f t="shared" si="0"/>
        <v/>
      </c>
      <c r="M33" s="347"/>
      <c r="N33" s="348" t="str">
        <f t="shared" si="1"/>
        <v/>
      </c>
      <c r="O33" s="391">
        <f t="shared" si="2"/>
        <v>0</v>
      </c>
      <c r="P33" s="392" t="str">
        <f>IF(N33="","",SUM(N$8:N33,J$4/24))</f>
        <v/>
      </c>
      <c r="Q33" s="356" t="str">
        <f t="shared" si="3"/>
        <v/>
      </c>
      <c r="R33" s="357" t="str">
        <f t="shared" si="4"/>
        <v/>
      </c>
      <c r="S33" s="358" t="str">
        <f t="shared" si="5"/>
        <v/>
      </c>
      <c r="T33" s="352"/>
      <c r="U33" s="359">
        <f t="shared" si="6"/>
        <v>46079</v>
      </c>
      <c r="V33" s="352"/>
      <c r="W33" s="288"/>
    </row>
    <row r="34" spans="1:23" x14ac:dyDescent="0.2">
      <c r="A34" s="354">
        <v>27</v>
      </c>
      <c r="B34" s="344">
        <f>IF(B33="","",IF(B33=E3,"",SUM(B33+1)))</f>
        <v>46080</v>
      </c>
      <c r="C34" s="285"/>
      <c r="D34" s="286"/>
      <c r="E34" s="287"/>
      <c r="F34" s="287"/>
      <c r="G34" s="287"/>
      <c r="H34" s="287"/>
      <c r="I34" s="287"/>
      <c r="J34" s="287"/>
      <c r="K34" s="355"/>
      <c r="L34" s="348" t="str">
        <f t="shared" si="0"/>
        <v/>
      </c>
      <c r="M34" s="347"/>
      <c r="N34" s="348" t="str">
        <f t="shared" si="1"/>
        <v/>
      </c>
      <c r="O34" s="391">
        <f t="shared" si="2"/>
        <v>0</v>
      </c>
      <c r="P34" s="392" t="str">
        <f>IF(N34="","",SUM(N$8:N34,J$4/24))</f>
        <v/>
      </c>
      <c r="Q34" s="356" t="str">
        <f t="shared" si="3"/>
        <v/>
      </c>
      <c r="R34" s="357" t="str">
        <f t="shared" si="4"/>
        <v/>
      </c>
      <c r="S34" s="358" t="str">
        <f t="shared" si="5"/>
        <v/>
      </c>
      <c r="T34" s="352"/>
      <c r="U34" s="359">
        <f t="shared" si="6"/>
        <v>46080</v>
      </c>
      <c r="V34" s="352"/>
      <c r="W34" s="288"/>
    </row>
    <row r="35" spans="1:23" x14ac:dyDescent="0.2">
      <c r="A35" s="354">
        <v>28</v>
      </c>
      <c r="B35" s="344">
        <f>IF(B34="","",IF(B34=E3,"",SUM(B34+1)))</f>
        <v>46081</v>
      </c>
      <c r="C35" s="285"/>
      <c r="D35" s="286"/>
      <c r="E35" s="287"/>
      <c r="F35" s="287"/>
      <c r="G35" s="287"/>
      <c r="H35" s="287"/>
      <c r="I35" s="287"/>
      <c r="J35" s="287"/>
      <c r="K35" s="355"/>
      <c r="L35" s="348" t="str">
        <f t="shared" si="0"/>
        <v/>
      </c>
      <c r="M35" s="347"/>
      <c r="N35" s="348" t="str">
        <f t="shared" si="1"/>
        <v/>
      </c>
      <c r="O35" s="391">
        <f t="shared" si="2"/>
        <v>0</v>
      </c>
      <c r="P35" s="392" t="str">
        <f>IF(N35="","",SUM(N$8:N35,J$4/24))</f>
        <v/>
      </c>
      <c r="Q35" s="356" t="str">
        <f t="shared" si="3"/>
        <v/>
      </c>
      <c r="R35" s="357" t="str">
        <f t="shared" si="4"/>
        <v/>
      </c>
      <c r="S35" s="358" t="str">
        <f t="shared" si="5"/>
        <v/>
      </c>
      <c r="T35" s="352"/>
      <c r="U35" s="359">
        <f t="shared" si="6"/>
        <v>46081</v>
      </c>
      <c r="V35" s="352"/>
      <c r="W35" s="288"/>
    </row>
    <row r="36" spans="1:23" x14ac:dyDescent="0.2">
      <c r="A36" s="354">
        <v>29</v>
      </c>
      <c r="B36" s="344" t="str">
        <f>IF(B35="","",IF(B35=E3,"",SUM(B35+1)))</f>
        <v/>
      </c>
      <c r="C36" s="285"/>
      <c r="D36" s="286"/>
      <c r="E36" s="287"/>
      <c r="F36" s="287"/>
      <c r="G36" s="287"/>
      <c r="H36" s="287"/>
      <c r="I36" s="287"/>
      <c r="J36" s="287"/>
      <c r="K36" s="355"/>
      <c r="L36" s="348" t="str">
        <f t="shared" si="0"/>
        <v/>
      </c>
      <c r="M36" s="347"/>
      <c r="N36" s="348" t="str">
        <f t="shared" si="1"/>
        <v/>
      </c>
      <c r="O36" s="391">
        <f t="shared" si="2"/>
        <v>0</v>
      </c>
      <c r="P36" s="392" t="str">
        <f>IF(N36="","",SUM(N$8:N36,J$4/24))</f>
        <v/>
      </c>
      <c r="Q36" s="356" t="str">
        <f t="shared" si="3"/>
        <v/>
      </c>
      <c r="R36" s="357" t="str">
        <f t="shared" si="4"/>
        <v/>
      </c>
      <c r="S36" s="358" t="str">
        <f t="shared" si="5"/>
        <v/>
      </c>
      <c r="T36" s="352"/>
      <c r="U36" s="359" t="str">
        <f t="shared" si="6"/>
        <v/>
      </c>
      <c r="V36" s="352"/>
      <c r="W36" s="288"/>
    </row>
    <row r="37" spans="1:23" x14ac:dyDescent="0.2">
      <c r="A37" s="354">
        <v>30</v>
      </c>
      <c r="B37" s="344" t="str">
        <f>IF(B36="","",IF(B36=E3,"",SUM(B36+1)))</f>
        <v/>
      </c>
      <c r="C37" s="285"/>
      <c r="D37" s="286"/>
      <c r="E37" s="287"/>
      <c r="F37" s="287"/>
      <c r="G37" s="287"/>
      <c r="H37" s="287"/>
      <c r="I37" s="287"/>
      <c r="J37" s="287"/>
      <c r="K37" s="355"/>
      <c r="L37" s="348" t="str">
        <f t="shared" si="0"/>
        <v/>
      </c>
      <c r="M37" s="347"/>
      <c r="N37" s="348" t="str">
        <f t="shared" si="1"/>
        <v/>
      </c>
      <c r="O37" s="391">
        <f t="shared" si="2"/>
        <v>0</v>
      </c>
      <c r="P37" s="392" t="str">
        <f>IF(N37="","",SUM(N$8:N37,J$4/24))</f>
        <v/>
      </c>
      <c r="Q37" s="356" t="str">
        <f t="shared" si="3"/>
        <v/>
      </c>
      <c r="R37" s="357" t="str">
        <f t="shared" si="4"/>
        <v/>
      </c>
      <c r="S37" s="358" t="str">
        <f t="shared" si="5"/>
        <v/>
      </c>
      <c r="T37" s="352"/>
      <c r="U37" s="359" t="str">
        <f t="shared" si="6"/>
        <v/>
      </c>
      <c r="V37" s="352"/>
      <c r="W37" s="288"/>
    </row>
    <row r="38" spans="1:23" x14ac:dyDescent="0.2">
      <c r="A38" s="354">
        <v>31</v>
      </c>
      <c r="B38" s="344" t="str">
        <f>IF(B37="","",IF(B37=E3,"",SUM(B37+1)))</f>
        <v/>
      </c>
      <c r="C38" s="285"/>
      <c r="D38" s="286"/>
      <c r="E38" s="287"/>
      <c r="F38" s="287"/>
      <c r="G38" s="287"/>
      <c r="H38" s="287"/>
      <c r="I38" s="287"/>
      <c r="J38" s="287"/>
      <c r="K38" s="355"/>
      <c r="L38" s="348" t="str">
        <f t="shared" si="0"/>
        <v/>
      </c>
      <c r="M38" s="347"/>
      <c r="N38" s="348" t="str">
        <f t="shared" si="1"/>
        <v/>
      </c>
      <c r="O38" s="391">
        <f t="shared" si="2"/>
        <v>0</v>
      </c>
      <c r="P38" s="392" t="str">
        <f>IF(N38="","",SUM(N$8:N38,J$4/24))</f>
        <v/>
      </c>
      <c r="Q38" s="356" t="str">
        <f t="shared" si="3"/>
        <v/>
      </c>
      <c r="R38" s="357" t="str">
        <f t="shared" si="4"/>
        <v/>
      </c>
      <c r="S38" s="358" t="str">
        <f t="shared" si="5"/>
        <v/>
      </c>
      <c r="T38" s="352"/>
      <c r="U38" s="359" t="str">
        <f t="shared" si="6"/>
        <v/>
      </c>
      <c r="V38" s="352"/>
      <c r="W38" s="288"/>
    </row>
    <row r="39" spans="1:23" x14ac:dyDescent="0.2">
      <c r="A39" s="354">
        <v>32</v>
      </c>
      <c r="B39" s="344" t="str">
        <f>IF(B38="","",IF(B38=E3,"",SUM(B38+1)))</f>
        <v/>
      </c>
      <c r="C39" s="285"/>
      <c r="D39" s="286"/>
      <c r="E39" s="287"/>
      <c r="F39" s="287"/>
      <c r="G39" s="287"/>
      <c r="H39" s="287"/>
      <c r="I39" s="287"/>
      <c r="J39" s="287"/>
      <c r="K39" s="355"/>
      <c r="L39" s="348" t="str">
        <f t="shared" si="0"/>
        <v/>
      </c>
      <c r="M39" s="347"/>
      <c r="N39" s="348" t="str">
        <f t="shared" si="1"/>
        <v/>
      </c>
      <c r="O39" s="391">
        <f t="shared" si="2"/>
        <v>0</v>
      </c>
      <c r="P39" s="392" t="str">
        <f>IF(N39="","",SUM(N$8:N39,J$4/24))</f>
        <v/>
      </c>
      <c r="Q39" s="356" t="str">
        <f t="shared" si="3"/>
        <v/>
      </c>
      <c r="R39" s="357" t="str">
        <f t="shared" si="4"/>
        <v/>
      </c>
      <c r="S39" s="358" t="str">
        <f t="shared" si="5"/>
        <v/>
      </c>
      <c r="T39" s="352"/>
      <c r="U39" s="359" t="str">
        <f t="shared" si="6"/>
        <v/>
      </c>
      <c r="V39" s="352"/>
      <c r="W39" s="288"/>
    </row>
    <row r="40" spans="1:23" x14ac:dyDescent="0.2">
      <c r="A40" s="354">
        <v>33</v>
      </c>
      <c r="B40" s="344" t="str">
        <f>IF(B39="","",IF(B39=E3,"",SUM(B39+1)))</f>
        <v/>
      </c>
      <c r="C40" s="285"/>
      <c r="D40" s="286"/>
      <c r="E40" s="287"/>
      <c r="F40" s="287"/>
      <c r="G40" s="287"/>
      <c r="H40" s="287"/>
      <c r="I40" s="287"/>
      <c r="J40" s="287"/>
      <c r="K40" s="355"/>
      <c r="L40" s="348" t="str">
        <f t="shared" si="0"/>
        <v/>
      </c>
      <c r="M40" s="347"/>
      <c r="N40" s="348" t="str">
        <f t="shared" si="1"/>
        <v/>
      </c>
      <c r="O40" s="391">
        <f t="shared" si="2"/>
        <v>0</v>
      </c>
      <c r="P40" s="392" t="str">
        <f>IF(N40="","",SUM(N$8:N40,J$4/24))</f>
        <v/>
      </c>
      <c r="Q40" s="356" t="str">
        <f t="shared" si="3"/>
        <v/>
      </c>
      <c r="R40" s="357" t="str">
        <f t="shared" si="4"/>
        <v/>
      </c>
      <c r="S40" s="358" t="str">
        <f t="shared" si="5"/>
        <v/>
      </c>
      <c r="T40" s="352"/>
      <c r="U40" s="359" t="str">
        <f t="shared" si="6"/>
        <v/>
      </c>
      <c r="V40" s="352"/>
      <c r="W40" s="288"/>
    </row>
    <row r="41" spans="1:23" x14ac:dyDescent="0.2">
      <c r="A41" s="354">
        <v>34</v>
      </c>
      <c r="B41" s="344" t="str">
        <f>IF(B40="","",IF(B40=E3,"",SUM(B40+1)))</f>
        <v/>
      </c>
      <c r="C41" s="285"/>
      <c r="D41" s="286"/>
      <c r="E41" s="287"/>
      <c r="F41" s="287"/>
      <c r="G41" s="287"/>
      <c r="H41" s="287"/>
      <c r="I41" s="287"/>
      <c r="J41" s="287"/>
      <c r="K41" s="355"/>
      <c r="L41" s="348" t="str">
        <f t="shared" si="0"/>
        <v/>
      </c>
      <c r="M41" s="347"/>
      <c r="N41" s="348" t="str">
        <f t="shared" si="1"/>
        <v/>
      </c>
      <c r="O41" s="391">
        <f t="shared" si="2"/>
        <v>0</v>
      </c>
      <c r="P41" s="392" t="str">
        <f>IF(N41="","",SUM(N$8:N41,J$4/24))</f>
        <v/>
      </c>
      <c r="Q41" s="356" t="str">
        <f t="shared" si="3"/>
        <v/>
      </c>
      <c r="R41" s="357" t="str">
        <f t="shared" si="4"/>
        <v/>
      </c>
      <c r="S41" s="358" t="str">
        <f t="shared" si="5"/>
        <v/>
      </c>
      <c r="T41" s="352"/>
      <c r="U41" s="359" t="str">
        <f t="shared" si="6"/>
        <v/>
      </c>
      <c r="V41" s="352"/>
      <c r="W41" s="288"/>
    </row>
    <row r="42" spans="1:23" x14ac:dyDescent="0.2">
      <c r="A42" s="354">
        <v>35</v>
      </c>
      <c r="B42" s="344" t="str">
        <f>IF(B41="","",IF(B41=E3,"",SUM(B41+1)))</f>
        <v/>
      </c>
      <c r="C42" s="285"/>
      <c r="D42" s="286"/>
      <c r="E42" s="287"/>
      <c r="F42" s="287"/>
      <c r="G42" s="287"/>
      <c r="H42" s="287"/>
      <c r="I42" s="287"/>
      <c r="J42" s="287"/>
      <c r="K42" s="355"/>
      <c r="L42" s="348" t="str">
        <f t="shared" si="0"/>
        <v/>
      </c>
      <c r="M42" s="347"/>
      <c r="N42" s="348" t="str">
        <f t="shared" si="1"/>
        <v/>
      </c>
      <c r="O42" s="391">
        <f t="shared" si="2"/>
        <v>0</v>
      </c>
      <c r="P42" s="392" t="str">
        <f>IF(N42="","",SUM(N$8:N42,J$4/24))</f>
        <v/>
      </c>
      <c r="Q42" s="356" t="str">
        <f t="shared" si="3"/>
        <v/>
      </c>
      <c r="R42" s="357" t="str">
        <f t="shared" si="4"/>
        <v/>
      </c>
      <c r="S42" s="358" t="str">
        <f t="shared" si="5"/>
        <v/>
      </c>
      <c r="T42" s="352"/>
      <c r="U42" s="359" t="str">
        <f t="shared" si="6"/>
        <v/>
      </c>
      <c r="V42" s="352"/>
      <c r="W42" s="288"/>
    </row>
    <row r="43" spans="1:23" ht="13.5" thickBot="1" x14ac:dyDescent="0.25">
      <c r="A43" s="332"/>
      <c r="B43" s="361"/>
      <c r="C43" s="362"/>
      <c r="D43" s="347"/>
      <c r="E43" s="363"/>
      <c r="F43" s="347"/>
      <c r="G43" s="347"/>
      <c r="H43" s="347"/>
      <c r="I43" s="347"/>
      <c r="J43" s="347"/>
      <c r="K43" s="364" t="s">
        <v>181</v>
      </c>
      <c r="L43" s="365">
        <f>SUM(L8:L42)</f>
        <v>0</v>
      </c>
      <c r="M43" s="11"/>
      <c r="N43" s="365">
        <f>IF(AND(COUNTA(N8:N42)="",J4=0),"",SUM(N$8:N42,J$4/24))</f>
        <v>0</v>
      </c>
      <c r="O43" s="393"/>
      <c r="P43" s="393"/>
      <c r="Q43" s="366" t="str">
        <f>IF(N43=0,"",IF(N43&lt;0,"= Minus","= Plus"))</f>
        <v/>
      </c>
      <c r="R43" s="367">
        <f>IF(N43="","",MOD(ABS(N43),60)+$N$56)</f>
        <v>0</v>
      </c>
      <c r="S43" s="368" t="str">
        <f>IF(N43="","","h")</f>
        <v>h</v>
      </c>
      <c r="T43" s="11"/>
      <c r="U43" s="369"/>
      <c r="V43" s="11"/>
      <c r="W43" s="291"/>
    </row>
    <row r="44" spans="1:23" ht="13.5" thickTop="1" x14ac:dyDescent="0.2">
      <c r="A44" s="370"/>
      <c r="B44" s="263"/>
      <c r="C44" s="371"/>
      <c r="D44" s="263"/>
      <c r="E44" s="263"/>
      <c r="F44" s="263"/>
      <c r="G44" s="263"/>
      <c r="H44" s="263"/>
      <c r="I44" s="263"/>
      <c r="J44" s="263"/>
      <c r="K44" s="263"/>
      <c r="L44" s="375"/>
      <c r="M44" s="263"/>
      <c r="N44" s="263"/>
      <c r="O44" s="263"/>
      <c r="P44" s="263"/>
      <c r="Q44" s="372" t="s">
        <v>180</v>
      </c>
      <c r="R44" s="373">
        <f>ROUND(N43*24,2)</f>
        <v>0</v>
      </c>
      <c r="S44" s="263"/>
      <c r="T44" s="263"/>
      <c r="U44" s="374"/>
      <c r="V44" s="263"/>
      <c r="W44" s="263"/>
    </row>
    <row r="45" spans="1:23" ht="18.75" x14ac:dyDescent="0.3">
      <c r="A45" s="50" t="str">
        <f>CONCATENATE(A!$E$5,", ",A!$E$6)</f>
        <v xml:space="preserve">, </v>
      </c>
      <c r="B45" s="45"/>
      <c r="C45" s="292"/>
      <c r="D45" s="45"/>
      <c r="E45" s="45"/>
      <c r="F45" s="52"/>
      <c r="G45" s="56"/>
      <c r="H45" s="52"/>
      <c r="I45" s="52"/>
      <c r="J45" s="52"/>
      <c r="K45" s="56" t="s">
        <v>179</v>
      </c>
      <c r="L45" s="52">
        <f>Jan!U48</f>
        <v>0</v>
      </c>
      <c r="M45" s="299"/>
      <c r="N45" s="45"/>
      <c r="O45" s="45"/>
      <c r="P45" s="45"/>
      <c r="Q45" s="56"/>
      <c r="R45" s="45"/>
      <c r="S45" s="45"/>
      <c r="T45" s="45"/>
      <c r="U45" s="295"/>
      <c r="V45" s="45"/>
      <c r="W45" s="45"/>
    </row>
    <row r="46" spans="1:23" x14ac:dyDescent="0.2">
      <c r="A46" s="45"/>
      <c r="B46" s="296"/>
      <c r="C46" s="292"/>
      <c r="D46" s="45"/>
      <c r="E46" s="45"/>
      <c r="F46" s="52"/>
      <c r="G46" s="56"/>
      <c r="H46" s="52"/>
      <c r="I46" s="52"/>
      <c r="J46" s="45"/>
      <c r="K46" s="56" t="s">
        <v>178</v>
      </c>
      <c r="L46" s="52">
        <f>Jan!U47</f>
        <v>0</v>
      </c>
      <c r="M46" s="299"/>
      <c r="N46" s="45"/>
      <c r="O46" s="45"/>
      <c r="P46" s="45"/>
      <c r="Q46" s="56"/>
      <c r="R46" s="45"/>
      <c r="S46" s="45"/>
      <c r="T46" s="45"/>
      <c r="U46" s="295"/>
      <c r="V46" s="45"/>
      <c r="W46" s="45"/>
    </row>
    <row r="47" spans="1:23" x14ac:dyDescent="0.2">
      <c r="A47" s="45"/>
      <c r="B47" s="296"/>
      <c r="C47" s="292"/>
      <c r="D47" s="45"/>
      <c r="E47" s="45"/>
      <c r="F47" s="52"/>
      <c r="G47" s="56"/>
      <c r="H47" s="52"/>
      <c r="I47" s="52"/>
      <c r="J47" s="45"/>
      <c r="K47" s="56" t="s">
        <v>177</v>
      </c>
      <c r="L47" s="293"/>
      <c r="M47" s="294"/>
      <c r="N47" s="45"/>
      <c r="O47" s="45"/>
      <c r="P47" s="45"/>
      <c r="Q47" s="56"/>
      <c r="R47" s="45"/>
      <c r="S47" s="45"/>
      <c r="T47" s="56" t="s">
        <v>176</v>
      </c>
      <c r="U47" s="297">
        <f>IF((L48-L45)&lt;0,0,L48-L45)</f>
        <v>0</v>
      </c>
      <c r="V47" s="45"/>
      <c r="W47" s="45"/>
    </row>
    <row r="48" spans="1:23" ht="15" x14ac:dyDescent="0.35">
      <c r="A48" s="45"/>
      <c r="B48" s="296"/>
      <c r="C48" s="292"/>
      <c r="D48" s="45"/>
      <c r="E48" s="45"/>
      <c r="F48" s="45"/>
      <c r="G48" s="56"/>
      <c r="H48" s="45"/>
      <c r="I48" s="45"/>
      <c r="J48" s="45"/>
      <c r="K48" s="56" t="s">
        <v>175</v>
      </c>
      <c r="L48" s="298">
        <f>L45+L46-L47</f>
        <v>0</v>
      </c>
      <c r="M48" s="299"/>
      <c r="N48" s="45"/>
      <c r="O48" s="45"/>
      <c r="P48" s="45"/>
      <c r="Q48" s="56"/>
      <c r="R48" s="45"/>
      <c r="S48" s="45"/>
      <c r="T48" s="56" t="s">
        <v>174</v>
      </c>
      <c r="U48" s="297">
        <f>IF((L48-L45)&lt;0,L48,L48-U47)</f>
        <v>0</v>
      </c>
      <c r="V48" s="45"/>
      <c r="W48" s="45"/>
    </row>
    <row r="49" spans="1:23" x14ac:dyDescent="0.2">
      <c r="A49" s="45"/>
      <c r="B49" s="296"/>
      <c r="C49" s="292"/>
      <c r="D49" s="45"/>
      <c r="E49" s="45"/>
      <c r="F49" s="45"/>
      <c r="G49" s="56"/>
      <c r="H49" s="45"/>
      <c r="I49" s="45"/>
      <c r="J49" s="45"/>
      <c r="K49" s="45"/>
      <c r="L49" s="45"/>
      <c r="M49" s="299"/>
      <c r="N49" s="45"/>
      <c r="O49" s="45"/>
      <c r="P49" s="45"/>
      <c r="Q49" s="56"/>
      <c r="R49" s="45"/>
      <c r="S49" s="45"/>
      <c r="T49" s="45"/>
      <c r="U49" s="295"/>
      <c r="V49" s="45"/>
      <c r="W49" s="45"/>
    </row>
  </sheetData>
  <sheetProtection algorithmName="SHA-512" hashValue="jwUiZ26rblyMUnHFg6vyVvwDsa52sbSzpQ7Tq+5WH4EzQf6iMh8nvd72u1c5TlNl3X4xBalOTJG0fVOQuggWmg==" saltValue="Y6GKry29T9rKWaqyiqneVA==" spinCount="100000" sheet="1" objects="1" scenarios="1"/>
  <conditionalFormatting sqref="B8:B42 K8:K42 U8:U42">
    <cfRule type="expression" dxfId="21" priority="1" stopIfTrue="1">
      <formula>WEEKDAY($B8)=7</formula>
    </cfRule>
    <cfRule type="expression" dxfId="20" priority="2" stopIfTrue="1">
      <formula>WEEKDAY($B8)=1</formula>
    </cfRule>
  </conditionalFormatting>
  <hyperlinks>
    <hyperlink ref="B1" location="Zentrale!A1" display="Zentrale!A1" xr:uid="{DF99D8A5-C8BB-47A8-9AB3-E66D2EA83144}"/>
    <hyperlink ref="L1" location="Umrechnung!A1" display="Umrechnung!A1" xr:uid="{7AC06CAA-FC0E-45A2-80D5-20931B1234FB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72" orientation="landscape" horizontalDpi="4294967292" verticalDpi="300" r:id="rId1"/>
  <headerFooter alignWithMargins="0">
    <oddHeader>&amp;C&amp;14&amp;D</oddHeader>
    <oddFooter>&amp;R&amp;14&amp;F   © Auvista Verlag München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2BBC2-F00E-49D2-98B2-255BA284EC36}">
  <dimension ref="A1:W49"/>
  <sheetViews>
    <sheetView showRowColHeaders="0" zoomScaleNormal="100" workbookViewId="0">
      <pane ySplit="6045" topLeftCell="A43"/>
      <selection activeCell="C8" sqref="C8"/>
      <selection pane="bottomLeft" activeCell="C9" sqref="C9"/>
    </sheetView>
  </sheetViews>
  <sheetFormatPr baseColWidth="10" defaultRowHeight="12.75" x14ac:dyDescent="0.2"/>
  <cols>
    <col min="1" max="1" width="4.28515625" style="309" customWidth="1"/>
    <col min="2" max="2" width="10.140625" style="311" customWidth="1"/>
    <col min="3" max="3" width="30.7109375" style="312" customWidth="1"/>
    <col min="4" max="4" width="1.5703125" style="309" customWidth="1"/>
    <col min="5" max="6" width="8.42578125" style="309" customWidth="1"/>
    <col min="7" max="9" width="8.42578125" style="309" hidden="1" customWidth="1"/>
    <col min="10" max="10" width="8.42578125" style="309" customWidth="1"/>
    <col min="11" max="11" width="1.5703125" style="309" customWidth="1"/>
    <col min="12" max="12" width="8.42578125" style="309" customWidth="1"/>
    <col min="13" max="13" width="1.5703125" style="309" customWidth="1"/>
    <col min="14" max="14" width="8.42578125" style="309" customWidth="1"/>
    <col min="15" max="16" width="1.5703125" style="309" customWidth="1"/>
    <col min="17" max="17" width="7.42578125" style="313" customWidth="1"/>
    <col min="18" max="18" width="8.42578125" style="309" customWidth="1"/>
    <col min="19" max="19" width="2.140625" style="309" customWidth="1"/>
    <col min="20" max="20" width="1.5703125" style="309" customWidth="1"/>
    <col min="21" max="21" width="11" style="314" customWidth="1"/>
    <col min="22" max="23" width="1.5703125" style="309" customWidth="1"/>
    <col min="24" max="16384" width="11.42578125" style="309"/>
  </cols>
  <sheetData>
    <row r="1" spans="1:23" ht="18" x14ac:dyDescent="0.25">
      <c r="A1" s="1" t="s">
        <v>194</v>
      </c>
      <c r="B1" s="33" t="s">
        <v>54</v>
      </c>
      <c r="C1" s="315" t="s">
        <v>193</v>
      </c>
      <c r="D1" s="254"/>
      <c r="E1" s="316"/>
      <c r="F1" s="315"/>
      <c r="G1" s="254"/>
      <c r="H1" s="315"/>
      <c r="I1" s="315"/>
      <c r="J1" s="317" t="s">
        <v>192</v>
      </c>
      <c r="K1" s="254"/>
      <c r="L1" s="382" t="s">
        <v>276</v>
      </c>
      <c r="M1" s="254"/>
      <c r="N1" s="254"/>
      <c r="O1" s="318"/>
      <c r="P1" s="318"/>
      <c r="Q1" s="254" t="str">
        <f>IF(A!E6="","",A!E6)</f>
        <v/>
      </c>
      <c r="R1" s="319"/>
      <c r="S1" s="320"/>
      <c r="T1" s="254"/>
      <c r="U1" s="321"/>
      <c r="V1" s="254"/>
      <c r="W1" s="254"/>
    </row>
    <row r="2" spans="1:23" x14ac:dyDescent="0.2">
      <c r="A2" s="376" t="s">
        <v>274</v>
      </c>
      <c r="B2" s="381"/>
      <c r="C2" s="322" t="s">
        <v>191</v>
      </c>
      <c r="D2" s="260"/>
      <c r="E2" s="401">
        <v>46082</v>
      </c>
      <c r="F2" s="260"/>
      <c r="G2" s="11"/>
      <c r="H2" s="260"/>
      <c r="I2" s="260"/>
      <c r="J2" s="385">
        <f>Feb!J2</f>
        <v>0</v>
      </c>
      <c r="K2" s="323" t="s">
        <v>190</v>
      </c>
      <c r="L2" s="11"/>
      <c r="M2" s="11"/>
      <c r="N2" s="11"/>
      <c r="O2" s="324"/>
      <c r="P2" s="324"/>
      <c r="Q2" s="260"/>
      <c r="R2" s="11"/>
      <c r="S2" s="260"/>
      <c r="T2" s="11"/>
      <c r="U2" s="325"/>
      <c r="V2" s="11"/>
      <c r="W2" s="11"/>
    </row>
    <row r="3" spans="1:23" x14ac:dyDescent="0.2">
      <c r="A3" s="326"/>
      <c r="B3" s="327"/>
      <c r="C3" s="322" t="s">
        <v>189</v>
      </c>
      <c r="D3" s="11"/>
      <c r="E3" s="401">
        <v>46112</v>
      </c>
      <c r="F3" s="260"/>
      <c r="G3" s="11"/>
      <c r="H3" s="260"/>
      <c r="I3" s="260"/>
      <c r="J3" s="328" t="s">
        <v>188</v>
      </c>
      <c r="K3" s="11"/>
      <c r="L3" s="11"/>
      <c r="M3" s="11"/>
      <c r="N3" s="11"/>
      <c r="O3" s="11"/>
      <c r="P3" s="329"/>
      <c r="Q3" s="260"/>
      <c r="R3" s="330"/>
      <c r="S3" s="331"/>
      <c r="T3" s="11"/>
      <c r="U3" s="325"/>
      <c r="V3" s="11"/>
      <c r="W3" s="11"/>
    </row>
    <row r="4" spans="1:23" x14ac:dyDescent="0.2">
      <c r="A4" s="332"/>
      <c r="B4" s="327"/>
      <c r="C4" s="259"/>
      <c r="D4" s="11"/>
      <c r="E4" s="333">
        <f ca="1">IF(E2="",TODAY(),E2)</f>
        <v>46082</v>
      </c>
      <c r="F4" s="260"/>
      <c r="G4" s="11"/>
      <c r="H4" s="260"/>
      <c r="I4" s="260"/>
      <c r="J4" s="386">
        <f>Feb!R44</f>
        <v>0</v>
      </c>
      <c r="K4" s="323" t="s">
        <v>187</v>
      </c>
      <c r="L4" s="11"/>
      <c r="M4" s="11"/>
      <c r="N4" s="11"/>
      <c r="O4" s="11"/>
      <c r="P4" s="324"/>
      <c r="Q4" s="334"/>
      <c r="R4" s="260"/>
      <c r="S4" s="11"/>
      <c r="T4" s="11"/>
      <c r="U4" s="325"/>
      <c r="V4" s="11"/>
      <c r="W4" s="11"/>
    </row>
    <row r="5" spans="1:23" x14ac:dyDescent="0.2">
      <c r="A5" s="332"/>
      <c r="B5" s="327"/>
      <c r="C5" s="259"/>
      <c r="D5" s="11"/>
      <c r="E5" s="11"/>
      <c r="F5" s="11"/>
      <c r="G5" s="11"/>
      <c r="H5" s="11"/>
      <c r="I5" s="11"/>
      <c r="J5" s="11"/>
      <c r="K5" s="11"/>
      <c r="L5" s="260"/>
      <c r="M5" s="11"/>
      <c r="N5" s="324"/>
      <c r="O5" s="11"/>
      <c r="P5" s="324"/>
      <c r="Q5" s="260"/>
      <c r="R5" s="260"/>
      <c r="S5" s="11"/>
      <c r="T5" s="11"/>
      <c r="U5" s="325"/>
      <c r="V5" s="11"/>
      <c r="W5" s="269"/>
    </row>
    <row r="6" spans="1:23" ht="23.25" thickBot="1" x14ac:dyDescent="0.25">
      <c r="A6" s="335"/>
      <c r="B6" s="336" t="s">
        <v>110</v>
      </c>
      <c r="C6" s="337" t="s">
        <v>19</v>
      </c>
      <c r="D6" s="269"/>
      <c r="E6" s="261"/>
      <c r="F6" s="261"/>
      <c r="G6" s="261"/>
      <c r="H6" s="261"/>
      <c r="I6" s="261"/>
      <c r="J6" s="328"/>
      <c r="K6" s="11"/>
      <c r="L6" s="338" t="s">
        <v>186</v>
      </c>
      <c r="M6" s="11"/>
      <c r="N6" s="338" t="s">
        <v>185</v>
      </c>
      <c r="O6" s="11"/>
      <c r="P6" s="338"/>
      <c r="Q6" s="339" t="s">
        <v>74</v>
      </c>
      <c r="R6" s="340"/>
      <c r="S6" s="340"/>
      <c r="T6" s="337"/>
      <c r="U6" s="341"/>
      <c r="V6" s="337"/>
      <c r="W6" s="269"/>
    </row>
    <row r="7" spans="1:23" ht="15.75" thickBot="1" x14ac:dyDescent="0.3">
      <c r="A7" s="332"/>
      <c r="B7" s="270" t="s">
        <v>121</v>
      </c>
      <c r="C7" s="271" t="s">
        <v>19</v>
      </c>
      <c r="D7" s="272"/>
      <c r="E7" s="273">
        <v>1</v>
      </c>
      <c r="F7" s="274">
        <v>2</v>
      </c>
      <c r="G7" s="274">
        <v>3</v>
      </c>
      <c r="H7" s="274">
        <v>4</v>
      </c>
      <c r="I7" s="274">
        <v>5</v>
      </c>
      <c r="J7" s="274">
        <v>6</v>
      </c>
      <c r="K7" s="342"/>
      <c r="L7" s="275"/>
      <c r="M7" s="276"/>
      <c r="N7" s="277"/>
      <c r="O7" s="278"/>
      <c r="P7" s="279"/>
      <c r="Q7" s="280"/>
      <c r="R7" s="281"/>
      <c r="S7" s="282"/>
      <c r="T7" s="281"/>
      <c r="U7" s="283">
        <f ca="1">E4</f>
        <v>46082</v>
      </c>
      <c r="V7" s="281"/>
      <c r="W7" s="284"/>
    </row>
    <row r="8" spans="1:23" x14ac:dyDescent="0.2">
      <c r="A8" s="343" t="s">
        <v>184</v>
      </c>
      <c r="B8" s="344">
        <f>IF(E2="","",E2)</f>
        <v>46082</v>
      </c>
      <c r="C8" s="285"/>
      <c r="D8" s="286"/>
      <c r="E8" s="287"/>
      <c r="F8" s="287"/>
      <c r="G8" s="287"/>
      <c r="H8" s="287"/>
      <c r="I8" s="287"/>
      <c r="J8" s="287"/>
      <c r="K8" s="345"/>
      <c r="L8" s="346" t="str">
        <f t="shared" ref="L8:L42" si="0">IF(COUNTA(E8:J8)&lt;1,"",IF(O8&lt;0,"geht?",O8))</f>
        <v/>
      </c>
      <c r="M8" s="347"/>
      <c r="N8" s="348" t="str">
        <f t="shared" ref="N8:N42" si="1">IF(COUNTA(E8:J8)&lt;1,"",IF(O8&lt;0,"geht?",SUM(L8-J$2)))</f>
        <v/>
      </c>
      <c r="O8" s="391">
        <f t="shared" ref="O8:O42" si="2">SUM(E8:J8)/24</f>
        <v>0</v>
      </c>
      <c r="P8" s="392" t="str">
        <f>IF(N8="","",SUM(N$8:N8,J$4/24))</f>
        <v/>
      </c>
      <c r="Q8" s="349" t="str">
        <f t="shared" ref="Q8:Q42" si="3">IF(P8="","",IF(P8&lt;0,"Minus =","Plus ="))</f>
        <v/>
      </c>
      <c r="R8" s="350" t="str">
        <f t="shared" ref="R8:R42" si="4">IF(P8="","",MOD(ABS(P8),60)+$N$56)</f>
        <v/>
      </c>
      <c r="S8" s="351" t="str">
        <f t="shared" ref="S8:S42" si="5">IF(P8="","","h")</f>
        <v/>
      </c>
      <c r="T8" s="352"/>
      <c r="U8" s="353">
        <f t="shared" ref="U8:U42" si="6">B8</f>
        <v>46082</v>
      </c>
      <c r="V8" s="352"/>
      <c r="W8" s="288"/>
    </row>
    <row r="9" spans="1:23" x14ac:dyDescent="0.2">
      <c r="A9" s="354">
        <v>2</v>
      </c>
      <c r="B9" s="344">
        <f>IF(B8="","",SUM(B8+1))</f>
        <v>46083</v>
      </c>
      <c r="C9" s="285"/>
      <c r="D9" s="286"/>
      <c r="E9" s="287"/>
      <c r="F9" s="287"/>
      <c r="G9" s="287"/>
      <c r="H9" s="287"/>
      <c r="I9" s="287"/>
      <c r="J9" s="287"/>
      <c r="K9" s="355"/>
      <c r="L9" s="348" t="str">
        <f t="shared" si="0"/>
        <v/>
      </c>
      <c r="M9" s="347"/>
      <c r="N9" s="348" t="str">
        <f t="shared" si="1"/>
        <v/>
      </c>
      <c r="O9" s="391">
        <f t="shared" si="2"/>
        <v>0</v>
      </c>
      <c r="P9" s="392" t="str">
        <f>IF(N9="","",SUM(N$8:N9,J$4/24))</f>
        <v/>
      </c>
      <c r="Q9" s="356" t="str">
        <f t="shared" si="3"/>
        <v/>
      </c>
      <c r="R9" s="357" t="str">
        <f t="shared" si="4"/>
        <v/>
      </c>
      <c r="S9" s="358" t="str">
        <f t="shared" si="5"/>
        <v/>
      </c>
      <c r="T9" s="352"/>
      <c r="U9" s="359">
        <f t="shared" si="6"/>
        <v>46083</v>
      </c>
      <c r="V9" s="352"/>
      <c r="W9" s="288"/>
    </row>
    <row r="10" spans="1:23" ht="12.75" customHeight="1" x14ac:dyDescent="0.2">
      <c r="A10" s="354">
        <v>3</v>
      </c>
      <c r="B10" s="344">
        <f>IF(B9="","",IF(B9=E3,"",SUM(B9+1)))</f>
        <v>46084</v>
      </c>
      <c r="C10" s="285"/>
      <c r="D10" s="286"/>
      <c r="E10" s="287"/>
      <c r="F10" s="287"/>
      <c r="G10" s="287"/>
      <c r="H10" s="287"/>
      <c r="I10" s="287"/>
      <c r="J10" s="287"/>
      <c r="K10" s="355"/>
      <c r="L10" s="348" t="str">
        <f t="shared" si="0"/>
        <v/>
      </c>
      <c r="M10" s="347"/>
      <c r="N10" s="348" t="str">
        <f t="shared" si="1"/>
        <v/>
      </c>
      <c r="O10" s="391">
        <f t="shared" si="2"/>
        <v>0</v>
      </c>
      <c r="P10" s="392" t="str">
        <f>IF(N10="","",SUM(N$8:N10,J$4/24))</f>
        <v/>
      </c>
      <c r="Q10" s="356" t="str">
        <f t="shared" si="3"/>
        <v/>
      </c>
      <c r="R10" s="357" t="str">
        <f t="shared" si="4"/>
        <v/>
      </c>
      <c r="S10" s="358" t="str">
        <f t="shared" si="5"/>
        <v/>
      </c>
      <c r="T10" s="352"/>
      <c r="U10" s="359">
        <f t="shared" si="6"/>
        <v>46084</v>
      </c>
      <c r="V10" s="352"/>
      <c r="W10" s="288"/>
    </row>
    <row r="11" spans="1:23" x14ac:dyDescent="0.2">
      <c r="A11" s="360">
        <v>4</v>
      </c>
      <c r="B11" s="344">
        <f>IF(B10="","",IF(B10=E3,"",SUM(B10+1)))</f>
        <v>46085</v>
      </c>
      <c r="C11" s="285"/>
      <c r="D11" s="286"/>
      <c r="E11" s="287"/>
      <c r="F11" s="287"/>
      <c r="G11" s="287"/>
      <c r="H11" s="287"/>
      <c r="I11" s="287"/>
      <c r="J11" s="287"/>
      <c r="K11" s="355"/>
      <c r="L11" s="348" t="str">
        <f t="shared" si="0"/>
        <v/>
      </c>
      <c r="M11" s="347"/>
      <c r="N11" s="348" t="str">
        <f t="shared" si="1"/>
        <v/>
      </c>
      <c r="O11" s="391">
        <f t="shared" si="2"/>
        <v>0</v>
      </c>
      <c r="P11" s="392" t="str">
        <f>IF(N11="","",SUM(N$8:N11,J$4/24))</f>
        <v/>
      </c>
      <c r="Q11" s="356" t="str">
        <f t="shared" si="3"/>
        <v/>
      </c>
      <c r="R11" s="357" t="str">
        <f t="shared" si="4"/>
        <v/>
      </c>
      <c r="S11" s="358" t="str">
        <f t="shared" si="5"/>
        <v/>
      </c>
      <c r="T11" s="352"/>
      <c r="U11" s="359">
        <f t="shared" si="6"/>
        <v>46085</v>
      </c>
      <c r="V11" s="352"/>
      <c r="W11" s="288"/>
    </row>
    <row r="12" spans="1:23" x14ac:dyDescent="0.2">
      <c r="A12" s="354">
        <v>5</v>
      </c>
      <c r="B12" s="344">
        <f>IF(B11="","",IF(B11=E3,"",SUM(B11+1)))</f>
        <v>46086</v>
      </c>
      <c r="C12" s="285"/>
      <c r="D12" s="286"/>
      <c r="E12" s="287"/>
      <c r="F12" s="287"/>
      <c r="G12" s="287"/>
      <c r="H12" s="287"/>
      <c r="I12" s="287"/>
      <c r="J12" s="287"/>
      <c r="K12" s="355"/>
      <c r="L12" s="348" t="str">
        <f t="shared" si="0"/>
        <v/>
      </c>
      <c r="M12" s="347"/>
      <c r="N12" s="348" t="str">
        <f t="shared" si="1"/>
        <v/>
      </c>
      <c r="O12" s="391">
        <f t="shared" si="2"/>
        <v>0</v>
      </c>
      <c r="P12" s="392" t="str">
        <f>IF(N12="","",SUM(N$8:N12,J$4/24))</f>
        <v/>
      </c>
      <c r="Q12" s="356" t="str">
        <f t="shared" si="3"/>
        <v/>
      </c>
      <c r="R12" s="357" t="str">
        <f t="shared" si="4"/>
        <v/>
      </c>
      <c r="S12" s="358" t="str">
        <f t="shared" si="5"/>
        <v/>
      </c>
      <c r="T12" s="352"/>
      <c r="U12" s="359">
        <f t="shared" si="6"/>
        <v>46086</v>
      </c>
      <c r="V12" s="352"/>
      <c r="W12" s="288"/>
    </row>
    <row r="13" spans="1:23" x14ac:dyDescent="0.2">
      <c r="A13" s="354">
        <v>6</v>
      </c>
      <c r="B13" s="344">
        <f>IF(B12="","",IF(B12=E3,"",SUM(B12+1)))</f>
        <v>46087</v>
      </c>
      <c r="C13" s="285"/>
      <c r="D13" s="286"/>
      <c r="E13" s="287"/>
      <c r="F13" s="287"/>
      <c r="G13" s="287"/>
      <c r="H13" s="287"/>
      <c r="I13" s="287"/>
      <c r="J13" s="287"/>
      <c r="K13" s="355"/>
      <c r="L13" s="348" t="str">
        <f t="shared" si="0"/>
        <v/>
      </c>
      <c r="M13" s="347"/>
      <c r="N13" s="348" t="str">
        <f t="shared" si="1"/>
        <v/>
      </c>
      <c r="O13" s="391">
        <f t="shared" si="2"/>
        <v>0</v>
      </c>
      <c r="P13" s="392" t="str">
        <f>IF(N13="","",SUM(N$8:N13,J$4/24))</f>
        <v/>
      </c>
      <c r="Q13" s="356" t="str">
        <f t="shared" si="3"/>
        <v/>
      </c>
      <c r="R13" s="357" t="str">
        <f t="shared" si="4"/>
        <v/>
      </c>
      <c r="S13" s="358" t="str">
        <f t="shared" si="5"/>
        <v/>
      </c>
      <c r="T13" s="352"/>
      <c r="U13" s="359">
        <f t="shared" si="6"/>
        <v>46087</v>
      </c>
      <c r="V13" s="352"/>
      <c r="W13" s="288"/>
    </row>
    <row r="14" spans="1:23" x14ac:dyDescent="0.2">
      <c r="A14" s="354">
        <v>7</v>
      </c>
      <c r="B14" s="344">
        <f>IF(B13="","",IF(B13=E3,"",SUM(B13+1)))</f>
        <v>46088</v>
      </c>
      <c r="C14" s="289"/>
      <c r="D14" s="286"/>
      <c r="E14" s="287"/>
      <c r="F14" s="287"/>
      <c r="G14" s="287"/>
      <c r="H14" s="287"/>
      <c r="I14" s="287"/>
      <c r="J14" s="287"/>
      <c r="K14" s="355"/>
      <c r="L14" s="348" t="str">
        <f t="shared" si="0"/>
        <v/>
      </c>
      <c r="M14" s="347"/>
      <c r="N14" s="348" t="str">
        <f t="shared" si="1"/>
        <v/>
      </c>
      <c r="O14" s="391">
        <f t="shared" si="2"/>
        <v>0</v>
      </c>
      <c r="P14" s="392" t="str">
        <f>IF(N14="","",SUM(N$8:N14,J$4/24))</f>
        <v/>
      </c>
      <c r="Q14" s="356" t="str">
        <f t="shared" si="3"/>
        <v/>
      </c>
      <c r="R14" s="357" t="str">
        <f t="shared" si="4"/>
        <v/>
      </c>
      <c r="S14" s="358" t="str">
        <f t="shared" si="5"/>
        <v/>
      </c>
      <c r="T14" s="352"/>
      <c r="U14" s="359">
        <f t="shared" si="6"/>
        <v>46088</v>
      </c>
      <c r="V14" s="352"/>
      <c r="W14" s="288"/>
    </row>
    <row r="15" spans="1:23" x14ac:dyDescent="0.2">
      <c r="A15" s="354">
        <v>8</v>
      </c>
      <c r="B15" s="344">
        <f>IF(B14="","",IF(B14=E3,"",SUM(B14+1)))</f>
        <v>46089</v>
      </c>
      <c r="C15" s="285" t="s">
        <v>272</v>
      </c>
      <c r="D15" s="286"/>
      <c r="E15" s="287"/>
      <c r="F15" s="287"/>
      <c r="G15" s="287"/>
      <c r="H15" s="287"/>
      <c r="I15" s="287"/>
      <c r="J15" s="287"/>
      <c r="K15" s="355"/>
      <c r="L15" s="348" t="str">
        <f t="shared" si="0"/>
        <v/>
      </c>
      <c r="M15" s="347"/>
      <c r="N15" s="348" t="str">
        <f t="shared" si="1"/>
        <v/>
      </c>
      <c r="O15" s="391">
        <f t="shared" si="2"/>
        <v>0</v>
      </c>
      <c r="P15" s="392" t="str">
        <f>IF(N15="","",SUM(N$8:N15,J$4/24))</f>
        <v/>
      </c>
      <c r="Q15" s="356" t="str">
        <f t="shared" si="3"/>
        <v/>
      </c>
      <c r="R15" s="357" t="str">
        <f t="shared" si="4"/>
        <v/>
      </c>
      <c r="S15" s="358" t="str">
        <f t="shared" si="5"/>
        <v/>
      </c>
      <c r="T15" s="352"/>
      <c r="U15" s="359">
        <f t="shared" si="6"/>
        <v>46089</v>
      </c>
      <c r="V15" s="352"/>
      <c r="W15" s="290"/>
    </row>
    <row r="16" spans="1:23" x14ac:dyDescent="0.2">
      <c r="A16" s="354">
        <v>9</v>
      </c>
      <c r="B16" s="344">
        <f>IF(B15="","",IF(B15=E3,"",SUM(B15+1)))</f>
        <v>46090</v>
      </c>
      <c r="C16" s="285"/>
      <c r="D16" s="286"/>
      <c r="E16" s="287"/>
      <c r="F16" s="287"/>
      <c r="G16" s="287"/>
      <c r="H16" s="287"/>
      <c r="I16" s="287"/>
      <c r="J16" s="287"/>
      <c r="K16" s="355"/>
      <c r="L16" s="348" t="str">
        <f t="shared" si="0"/>
        <v/>
      </c>
      <c r="M16" s="347"/>
      <c r="N16" s="348" t="str">
        <f t="shared" si="1"/>
        <v/>
      </c>
      <c r="O16" s="391">
        <f t="shared" si="2"/>
        <v>0</v>
      </c>
      <c r="P16" s="392" t="str">
        <f>IF(N16="","",SUM(N$8:N16,J$4/24))</f>
        <v/>
      </c>
      <c r="Q16" s="356" t="str">
        <f t="shared" si="3"/>
        <v/>
      </c>
      <c r="R16" s="357" t="str">
        <f t="shared" si="4"/>
        <v/>
      </c>
      <c r="S16" s="358" t="str">
        <f t="shared" si="5"/>
        <v/>
      </c>
      <c r="T16" s="352"/>
      <c r="U16" s="359">
        <f t="shared" si="6"/>
        <v>46090</v>
      </c>
      <c r="V16" s="352"/>
      <c r="W16" s="288"/>
    </row>
    <row r="17" spans="1:23" x14ac:dyDescent="0.2">
      <c r="A17" s="354">
        <v>10</v>
      </c>
      <c r="B17" s="344">
        <f>IF(B16="","",IF(B16=E3,"",SUM(B16+1)))</f>
        <v>46091</v>
      </c>
      <c r="C17" s="285"/>
      <c r="D17" s="286"/>
      <c r="E17" s="287"/>
      <c r="F17" s="287"/>
      <c r="G17" s="287"/>
      <c r="H17" s="287"/>
      <c r="I17" s="287"/>
      <c r="J17" s="287"/>
      <c r="K17" s="355"/>
      <c r="L17" s="348" t="str">
        <f t="shared" si="0"/>
        <v/>
      </c>
      <c r="M17" s="347"/>
      <c r="N17" s="348" t="str">
        <f t="shared" si="1"/>
        <v/>
      </c>
      <c r="O17" s="391">
        <f t="shared" si="2"/>
        <v>0</v>
      </c>
      <c r="P17" s="392" t="str">
        <f>IF(N17="","",SUM(N$8:N17,J$4/24))</f>
        <v/>
      </c>
      <c r="Q17" s="356" t="str">
        <f t="shared" si="3"/>
        <v/>
      </c>
      <c r="R17" s="357" t="str">
        <f t="shared" si="4"/>
        <v/>
      </c>
      <c r="S17" s="358" t="str">
        <f t="shared" si="5"/>
        <v/>
      </c>
      <c r="T17" s="352"/>
      <c r="U17" s="359">
        <f t="shared" si="6"/>
        <v>46091</v>
      </c>
      <c r="V17" s="352"/>
      <c r="W17" s="288"/>
    </row>
    <row r="18" spans="1:23" x14ac:dyDescent="0.2">
      <c r="A18" s="354">
        <v>11</v>
      </c>
      <c r="B18" s="344">
        <f>IF(B17="","",IF(B17=E3,"",SUM(B17+1)))</f>
        <v>46092</v>
      </c>
      <c r="C18" s="285"/>
      <c r="D18" s="286"/>
      <c r="E18" s="287"/>
      <c r="F18" s="287"/>
      <c r="G18" s="287"/>
      <c r="H18" s="287"/>
      <c r="I18" s="287"/>
      <c r="J18" s="287"/>
      <c r="K18" s="355"/>
      <c r="L18" s="348" t="str">
        <f t="shared" si="0"/>
        <v/>
      </c>
      <c r="M18" s="347"/>
      <c r="N18" s="348" t="str">
        <f t="shared" si="1"/>
        <v/>
      </c>
      <c r="O18" s="391">
        <f t="shared" si="2"/>
        <v>0</v>
      </c>
      <c r="P18" s="392" t="str">
        <f>IF(N18="","",SUM(N$8:N18,J$4/24))</f>
        <v/>
      </c>
      <c r="Q18" s="356" t="str">
        <f t="shared" si="3"/>
        <v/>
      </c>
      <c r="R18" s="357" t="str">
        <f t="shared" si="4"/>
        <v/>
      </c>
      <c r="S18" s="358" t="str">
        <f t="shared" si="5"/>
        <v/>
      </c>
      <c r="T18" s="352"/>
      <c r="U18" s="359">
        <f t="shared" si="6"/>
        <v>46092</v>
      </c>
      <c r="V18" s="352"/>
      <c r="W18" s="288"/>
    </row>
    <row r="19" spans="1:23" x14ac:dyDescent="0.2">
      <c r="A19" s="354">
        <v>12</v>
      </c>
      <c r="B19" s="344">
        <f>IF(B18="","",IF(B18=E3,"",SUM(B18+1)))</f>
        <v>46093</v>
      </c>
      <c r="C19" s="285"/>
      <c r="D19" s="286"/>
      <c r="E19" s="287"/>
      <c r="F19" s="287"/>
      <c r="G19" s="287"/>
      <c r="H19" s="287"/>
      <c r="I19" s="287"/>
      <c r="J19" s="287"/>
      <c r="K19" s="355"/>
      <c r="L19" s="348" t="str">
        <f t="shared" si="0"/>
        <v/>
      </c>
      <c r="M19" s="347"/>
      <c r="N19" s="348" t="str">
        <f t="shared" si="1"/>
        <v/>
      </c>
      <c r="O19" s="391">
        <f t="shared" si="2"/>
        <v>0</v>
      </c>
      <c r="P19" s="392" t="str">
        <f>IF(N19="","",SUM(N$8:N19,J$4/24))</f>
        <v/>
      </c>
      <c r="Q19" s="356" t="str">
        <f t="shared" si="3"/>
        <v/>
      </c>
      <c r="R19" s="357" t="str">
        <f t="shared" si="4"/>
        <v/>
      </c>
      <c r="S19" s="358" t="str">
        <f t="shared" si="5"/>
        <v/>
      </c>
      <c r="T19" s="352"/>
      <c r="U19" s="359">
        <f t="shared" si="6"/>
        <v>46093</v>
      </c>
      <c r="V19" s="352"/>
      <c r="W19" s="288"/>
    </row>
    <row r="20" spans="1:23" x14ac:dyDescent="0.2">
      <c r="A20" s="354">
        <v>13</v>
      </c>
      <c r="B20" s="344">
        <f>IF(B19="","",IF(B19=E3,"",SUM(B19+1)))</f>
        <v>46094</v>
      </c>
      <c r="C20" s="285"/>
      <c r="D20" s="286"/>
      <c r="E20" s="287"/>
      <c r="F20" s="287"/>
      <c r="G20" s="287"/>
      <c r="H20" s="287"/>
      <c r="I20" s="287"/>
      <c r="J20" s="287"/>
      <c r="K20" s="355"/>
      <c r="L20" s="348" t="str">
        <f t="shared" si="0"/>
        <v/>
      </c>
      <c r="M20" s="347"/>
      <c r="N20" s="348" t="str">
        <f t="shared" si="1"/>
        <v/>
      </c>
      <c r="O20" s="391">
        <f t="shared" si="2"/>
        <v>0</v>
      </c>
      <c r="P20" s="392" t="str">
        <f>IF(N20="","",SUM(N$8:N20,J$4/24))</f>
        <v/>
      </c>
      <c r="Q20" s="356" t="str">
        <f t="shared" si="3"/>
        <v/>
      </c>
      <c r="R20" s="357" t="str">
        <f t="shared" si="4"/>
        <v/>
      </c>
      <c r="S20" s="358" t="str">
        <f t="shared" si="5"/>
        <v/>
      </c>
      <c r="T20" s="352"/>
      <c r="U20" s="359">
        <f t="shared" si="6"/>
        <v>46094</v>
      </c>
      <c r="V20" s="352"/>
      <c r="W20" s="288"/>
    </row>
    <row r="21" spans="1:23" x14ac:dyDescent="0.2">
      <c r="A21" s="354">
        <v>14</v>
      </c>
      <c r="B21" s="344">
        <f>IF(B20="","",IF(B20=E3,"",SUM(B20+1)))</f>
        <v>46095</v>
      </c>
      <c r="C21" s="285"/>
      <c r="D21" s="286"/>
      <c r="E21" s="287"/>
      <c r="F21" s="287"/>
      <c r="G21" s="287"/>
      <c r="H21" s="287"/>
      <c r="I21" s="287"/>
      <c r="J21" s="287"/>
      <c r="K21" s="355"/>
      <c r="L21" s="348" t="str">
        <f t="shared" si="0"/>
        <v/>
      </c>
      <c r="M21" s="347"/>
      <c r="N21" s="348" t="str">
        <f t="shared" si="1"/>
        <v/>
      </c>
      <c r="O21" s="391">
        <f t="shared" si="2"/>
        <v>0</v>
      </c>
      <c r="P21" s="392" t="str">
        <f>IF(N21="","",SUM(N$8:N21,J$4/24))</f>
        <v/>
      </c>
      <c r="Q21" s="356" t="str">
        <f t="shared" si="3"/>
        <v/>
      </c>
      <c r="R21" s="357" t="str">
        <f t="shared" si="4"/>
        <v/>
      </c>
      <c r="S21" s="358" t="str">
        <f t="shared" si="5"/>
        <v/>
      </c>
      <c r="T21" s="352"/>
      <c r="U21" s="359">
        <f t="shared" si="6"/>
        <v>46095</v>
      </c>
      <c r="V21" s="352"/>
      <c r="W21" s="288"/>
    </row>
    <row r="22" spans="1:23" x14ac:dyDescent="0.2">
      <c r="A22" s="354">
        <v>15</v>
      </c>
      <c r="B22" s="344">
        <f>IF(B21="","",IF(B21=E3,"",SUM(B21+1)))</f>
        <v>46096</v>
      </c>
      <c r="C22" s="285"/>
      <c r="D22" s="286"/>
      <c r="E22" s="287"/>
      <c r="F22" s="287"/>
      <c r="G22" s="287"/>
      <c r="H22" s="287"/>
      <c r="I22" s="287"/>
      <c r="J22" s="287"/>
      <c r="K22" s="355"/>
      <c r="L22" s="348" t="str">
        <f t="shared" si="0"/>
        <v/>
      </c>
      <c r="M22" s="347"/>
      <c r="N22" s="348" t="str">
        <f t="shared" si="1"/>
        <v/>
      </c>
      <c r="O22" s="391">
        <f t="shared" si="2"/>
        <v>0</v>
      </c>
      <c r="P22" s="392" t="str">
        <f>IF(N22="","",SUM(N$8:N22,J$4/24))</f>
        <v/>
      </c>
      <c r="Q22" s="356" t="str">
        <f t="shared" si="3"/>
        <v/>
      </c>
      <c r="R22" s="357" t="str">
        <f t="shared" si="4"/>
        <v/>
      </c>
      <c r="S22" s="358" t="str">
        <f t="shared" si="5"/>
        <v/>
      </c>
      <c r="T22" s="352"/>
      <c r="U22" s="359">
        <f t="shared" si="6"/>
        <v>46096</v>
      </c>
      <c r="V22" s="352"/>
      <c r="W22" s="288"/>
    </row>
    <row r="23" spans="1:23" x14ac:dyDescent="0.2">
      <c r="A23" s="354">
        <v>16</v>
      </c>
      <c r="B23" s="344">
        <f>IF(B22="","",IF(B22=E3,"",SUM(B22+1)))</f>
        <v>46097</v>
      </c>
      <c r="C23" s="285"/>
      <c r="D23" s="286"/>
      <c r="E23" s="287"/>
      <c r="F23" s="287"/>
      <c r="G23" s="287"/>
      <c r="H23" s="287"/>
      <c r="I23" s="287"/>
      <c r="J23" s="287"/>
      <c r="K23" s="355"/>
      <c r="L23" s="348" t="str">
        <f t="shared" si="0"/>
        <v/>
      </c>
      <c r="M23" s="347"/>
      <c r="N23" s="348" t="str">
        <f t="shared" si="1"/>
        <v/>
      </c>
      <c r="O23" s="391">
        <f t="shared" si="2"/>
        <v>0</v>
      </c>
      <c r="P23" s="392" t="str">
        <f>IF(N23="","",SUM(N$8:N23,J$4/24))</f>
        <v/>
      </c>
      <c r="Q23" s="356" t="str">
        <f t="shared" si="3"/>
        <v/>
      </c>
      <c r="R23" s="357" t="str">
        <f t="shared" si="4"/>
        <v/>
      </c>
      <c r="S23" s="358" t="str">
        <f t="shared" si="5"/>
        <v/>
      </c>
      <c r="T23" s="352"/>
      <c r="U23" s="359">
        <f t="shared" si="6"/>
        <v>46097</v>
      </c>
      <c r="V23" s="352"/>
      <c r="W23" s="288"/>
    </row>
    <row r="24" spans="1:23" x14ac:dyDescent="0.2">
      <c r="A24" s="354">
        <v>17</v>
      </c>
      <c r="B24" s="344">
        <f>IF(B23="","",IF(B23=E3,"",SUM(B23+1)))</f>
        <v>46098</v>
      </c>
      <c r="C24" s="285"/>
      <c r="D24" s="286"/>
      <c r="E24" s="287"/>
      <c r="F24" s="287"/>
      <c r="G24" s="287"/>
      <c r="H24" s="287"/>
      <c r="I24" s="287"/>
      <c r="J24" s="287"/>
      <c r="K24" s="355"/>
      <c r="L24" s="348" t="str">
        <f t="shared" si="0"/>
        <v/>
      </c>
      <c r="M24" s="347"/>
      <c r="N24" s="348" t="str">
        <f t="shared" si="1"/>
        <v/>
      </c>
      <c r="O24" s="391">
        <f t="shared" si="2"/>
        <v>0</v>
      </c>
      <c r="P24" s="392" t="str">
        <f>IF(N24="","",SUM(N$8:N24,J$4/24))</f>
        <v/>
      </c>
      <c r="Q24" s="356" t="str">
        <f t="shared" si="3"/>
        <v/>
      </c>
      <c r="R24" s="357" t="str">
        <f t="shared" si="4"/>
        <v/>
      </c>
      <c r="S24" s="358" t="str">
        <f t="shared" si="5"/>
        <v/>
      </c>
      <c r="T24" s="352"/>
      <c r="U24" s="359">
        <f t="shared" si="6"/>
        <v>46098</v>
      </c>
      <c r="V24" s="352"/>
      <c r="W24" s="288"/>
    </row>
    <row r="25" spans="1:23" x14ac:dyDescent="0.2">
      <c r="A25" s="354">
        <v>18</v>
      </c>
      <c r="B25" s="344">
        <f>IF(B24="","",IF(B24=E3,"",SUM(B24+1)))</f>
        <v>46099</v>
      </c>
      <c r="C25" s="285"/>
      <c r="D25" s="286"/>
      <c r="E25" s="287"/>
      <c r="F25" s="287"/>
      <c r="G25" s="287"/>
      <c r="H25" s="287"/>
      <c r="I25" s="287"/>
      <c r="J25" s="287"/>
      <c r="K25" s="355"/>
      <c r="L25" s="348" t="str">
        <f t="shared" si="0"/>
        <v/>
      </c>
      <c r="M25" s="347"/>
      <c r="N25" s="348" t="str">
        <f t="shared" si="1"/>
        <v/>
      </c>
      <c r="O25" s="391">
        <f t="shared" si="2"/>
        <v>0</v>
      </c>
      <c r="P25" s="392" t="str">
        <f>IF(N25="","",SUM(N$8:N25,J$4/24))</f>
        <v/>
      </c>
      <c r="Q25" s="356" t="str">
        <f t="shared" si="3"/>
        <v/>
      </c>
      <c r="R25" s="357" t="str">
        <f t="shared" si="4"/>
        <v/>
      </c>
      <c r="S25" s="358" t="str">
        <f t="shared" si="5"/>
        <v/>
      </c>
      <c r="T25" s="352"/>
      <c r="U25" s="359">
        <f t="shared" si="6"/>
        <v>46099</v>
      </c>
      <c r="V25" s="352"/>
      <c r="W25" s="288"/>
    </row>
    <row r="26" spans="1:23" x14ac:dyDescent="0.2">
      <c r="A26" s="354">
        <v>19</v>
      </c>
      <c r="B26" s="344">
        <f>IF(B25="","",IF(B25=E3,"",SUM(B25+1)))</f>
        <v>46100</v>
      </c>
      <c r="C26" s="285"/>
      <c r="D26" s="286"/>
      <c r="E26" s="287"/>
      <c r="F26" s="287"/>
      <c r="G26" s="287"/>
      <c r="H26" s="287"/>
      <c r="I26" s="287"/>
      <c r="J26" s="287"/>
      <c r="K26" s="355"/>
      <c r="L26" s="348" t="str">
        <f t="shared" si="0"/>
        <v/>
      </c>
      <c r="M26" s="347"/>
      <c r="N26" s="348" t="str">
        <f t="shared" si="1"/>
        <v/>
      </c>
      <c r="O26" s="391">
        <f t="shared" si="2"/>
        <v>0</v>
      </c>
      <c r="P26" s="392" t="str">
        <f>IF(N26="","",SUM(N$8:N26,J$4/24))</f>
        <v/>
      </c>
      <c r="Q26" s="356" t="str">
        <f t="shared" si="3"/>
        <v/>
      </c>
      <c r="R26" s="357" t="str">
        <f t="shared" si="4"/>
        <v/>
      </c>
      <c r="S26" s="358" t="str">
        <f t="shared" si="5"/>
        <v/>
      </c>
      <c r="T26" s="352"/>
      <c r="U26" s="359">
        <f t="shared" si="6"/>
        <v>46100</v>
      </c>
      <c r="V26" s="352"/>
      <c r="W26" s="288"/>
    </row>
    <row r="27" spans="1:23" x14ac:dyDescent="0.2">
      <c r="A27" s="354">
        <v>20</v>
      </c>
      <c r="B27" s="344">
        <f>IF(B26="","",IF(B26=E3,"",SUM(B26+1)))</f>
        <v>46101</v>
      </c>
      <c r="C27" s="285"/>
      <c r="D27" s="286"/>
      <c r="E27" s="287"/>
      <c r="F27" s="287"/>
      <c r="G27" s="287"/>
      <c r="H27" s="287"/>
      <c r="I27" s="287"/>
      <c r="J27" s="287"/>
      <c r="K27" s="355"/>
      <c r="L27" s="348" t="str">
        <f t="shared" si="0"/>
        <v/>
      </c>
      <c r="M27" s="347"/>
      <c r="N27" s="348" t="str">
        <f t="shared" si="1"/>
        <v/>
      </c>
      <c r="O27" s="391">
        <f t="shared" si="2"/>
        <v>0</v>
      </c>
      <c r="P27" s="392" t="str">
        <f>IF(N27="","",SUM(N$8:N27,J$4/24))</f>
        <v/>
      </c>
      <c r="Q27" s="356" t="str">
        <f t="shared" si="3"/>
        <v/>
      </c>
      <c r="R27" s="357" t="str">
        <f t="shared" si="4"/>
        <v/>
      </c>
      <c r="S27" s="358" t="str">
        <f t="shared" si="5"/>
        <v/>
      </c>
      <c r="T27" s="352"/>
      <c r="U27" s="359">
        <f t="shared" si="6"/>
        <v>46101</v>
      </c>
      <c r="V27" s="352"/>
      <c r="W27" s="288"/>
    </row>
    <row r="28" spans="1:23" x14ac:dyDescent="0.2">
      <c r="A28" s="354">
        <v>21</v>
      </c>
      <c r="B28" s="344">
        <f>IF(B27="","",IF(B27=E3,"",SUM(B27+1)))</f>
        <v>46102</v>
      </c>
      <c r="C28" s="285"/>
      <c r="D28" s="286"/>
      <c r="E28" s="287"/>
      <c r="F28" s="287"/>
      <c r="G28" s="287"/>
      <c r="H28" s="287"/>
      <c r="I28" s="287"/>
      <c r="J28" s="287"/>
      <c r="K28" s="355"/>
      <c r="L28" s="348" t="str">
        <f t="shared" si="0"/>
        <v/>
      </c>
      <c r="M28" s="347"/>
      <c r="N28" s="348" t="str">
        <f t="shared" si="1"/>
        <v/>
      </c>
      <c r="O28" s="391">
        <f t="shared" si="2"/>
        <v>0</v>
      </c>
      <c r="P28" s="392" t="str">
        <f>IF(N28="","",SUM(N$8:N28,J$4/24))</f>
        <v/>
      </c>
      <c r="Q28" s="356" t="str">
        <f t="shared" si="3"/>
        <v/>
      </c>
      <c r="R28" s="357" t="str">
        <f t="shared" si="4"/>
        <v/>
      </c>
      <c r="S28" s="358" t="str">
        <f t="shared" si="5"/>
        <v/>
      </c>
      <c r="T28" s="352"/>
      <c r="U28" s="359">
        <f t="shared" si="6"/>
        <v>46102</v>
      </c>
      <c r="V28" s="352"/>
      <c r="W28" s="288"/>
    </row>
    <row r="29" spans="1:23" x14ac:dyDescent="0.2">
      <c r="A29" s="354">
        <v>22</v>
      </c>
      <c r="B29" s="344">
        <f>IF(B28="","",IF(B28=E3,"",SUM(B28+1)))</f>
        <v>46103</v>
      </c>
      <c r="C29" s="285"/>
      <c r="D29" s="286"/>
      <c r="E29" s="287"/>
      <c r="F29" s="287"/>
      <c r="G29" s="287"/>
      <c r="H29" s="287"/>
      <c r="I29" s="287"/>
      <c r="J29" s="287"/>
      <c r="K29" s="355"/>
      <c r="L29" s="348" t="str">
        <f t="shared" si="0"/>
        <v/>
      </c>
      <c r="M29" s="347"/>
      <c r="N29" s="348" t="str">
        <f t="shared" si="1"/>
        <v/>
      </c>
      <c r="O29" s="391">
        <f t="shared" si="2"/>
        <v>0</v>
      </c>
      <c r="P29" s="392" t="str">
        <f>IF(N29="","",SUM(N$8:N29,J$4/24))</f>
        <v/>
      </c>
      <c r="Q29" s="356" t="str">
        <f t="shared" si="3"/>
        <v/>
      </c>
      <c r="R29" s="357" t="str">
        <f t="shared" si="4"/>
        <v/>
      </c>
      <c r="S29" s="358" t="str">
        <f t="shared" si="5"/>
        <v/>
      </c>
      <c r="T29" s="352"/>
      <c r="U29" s="359">
        <f t="shared" si="6"/>
        <v>46103</v>
      </c>
      <c r="V29" s="352"/>
      <c r="W29" s="288"/>
    </row>
    <row r="30" spans="1:23" x14ac:dyDescent="0.2">
      <c r="A30" s="354">
        <v>23</v>
      </c>
      <c r="B30" s="344">
        <f>IF(B29="","",IF(B29=E3,"",SUM(B29+1)))</f>
        <v>46104</v>
      </c>
      <c r="C30" s="285"/>
      <c r="D30" s="286"/>
      <c r="E30" s="287"/>
      <c r="F30" s="287"/>
      <c r="G30" s="287"/>
      <c r="H30" s="287"/>
      <c r="I30" s="287"/>
      <c r="J30" s="287"/>
      <c r="K30" s="355"/>
      <c r="L30" s="348" t="str">
        <f t="shared" si="0"/>
        <v/>
      </c>
      <c r="M30" s="347"/>
      <c r="N30" s="348" t="str">
        <f t="shared" si="1"/>
        <v/>
      </c>
      <c r="O30" s="391">
        <f t="shared" si="2"/>
        <v>0</v>
      </c>
      <c r="P30" s="392" t="str">
        <f>IF(N30="","",SUM(N$8:N30,J$4/24))</f>
        <v/>
      </c>
      <c r="Q30" s="356" t="str">
        <f t="shared" si="3"/>
        <v/>
      </c>
      <c r="R30" s="357" t="str">
        <f t="shared" si="4"/>
        <v/>
      </c>
      <c r="S30" s="358" t="str">
        <f t="shared" si="5"/>
        <v/>
      </c>
      <c r="T30" s="352"/>
      <c r="U30" s="359">
        <f t="shared" si="6"/>
        <v>46104</v>
      </c>
      <c r="V30" s="352"/>
      <c r="W30" s="288"/>
    </row>
    <row r="31" spans="1:23" x14ac:dyDescent="0.2">
      <c r="A31" s="354">
        <v>24</v>
      </c>
      <c r="B31" s="344">
        <f>IF(B30="","",IF(B30=E3,"",SUM(B30+1)))</f>
        <v>46105</v>
      </c>
      <c r="C31" s="285"/>
      <c r="D31" s="286"/>
      <c r="E31" s="287"/>
      <c r="F31" s="287"/>
      <c r="G31" s="287"/>
      <c r="H31" s="287"/>
      <c r="I31" s="287"/>
      <c r="J31" s="287"/>
      <c r="K31" s="355"/>
      <c r="L31" s="348" t="str">
        <f t="shared" si="0"/>
        <v/>
      </c>
      <c r="M31" s="347"/>
      <c r="N31" s="348" t="str">
        <f t="shared" si="1"/>
        <v/>
      </c>
      <c r="O31" s="391">
        <f t="shared" si="2"/>
        <v>0</v>
      </c>
      <c r="P31" s="392" t="str">
        <f>IF(N31="","",SUM(N$8:N31,J$4/24))</f>
        <v/>
      </c>
      <c r="Q31" s="356" t="str">
        <f t="shared" si="3"/>
        <v/>
      </c>
      <c r="R31" s="357" t="str">
        <f t="shared" si="4"/>
        <v/>
      </c>
      <c r="S31" s="358" t="str">
        <f t="shared" si="5"/>
        <v/>
      </c>
      <c r="T31" s="352"/>
      <c r="U31" s="359">
        <f t="shared" si="6"/>
        <v>46105</v>
      </c>
      <c r="V31" s="352"/>
      <c r="W31" s="288"/>
    </row>
    <row r="32" spans="1:23" x14ac:dyDescent="0.2">
      <c r="A32" s="354">
        <v>25</v>
      </c>
      <c r="B32" s="344">
        <f>IF(B31="","",IF(B31=E3,"",SUM(B31+1)))</f>
        <v>46106</v>
      </c>
      <c r="C32" s="285"/>
      <c r="D32" s="286"/>
      <c r="E32" s="287"/>
      <c r="F32" s="287"/>
      <c r="G32" s="287"/>
      <c r="H32" s="287"/>
      <c r="I32" s="287"/>
      <c r="J32" s="287"/>
      <c r="K32" s="355"/>
      <c r="L32" s="348" t="str">
        <f t="shared" si="0"/>
        <v/>
      </c>
      <c r="M32" s="347"/>
      <c r="N32" s="348" t="str">
        <f t="shared" si="1"/>
        <v/>
      </c>
      <c r="O32" s="391">
        <f t="shared" si="2"/>
        <v>0</v>
      </c>
      <c r="P32" s="392" t="str">
        <f>IF(N32="","",SUM(N$8:N32,J$4/24))</f>
        <v/>
      </c>
      <c r="Q32" s="356" t="str">
        <f t="shared" si="3"/>
        <v/>
      </c>
      <c r="R32" s="357" t="str">
        <f t="shared" si="4"/>
        <v/>
      </c>
      <c r="S32" s="358" t="str">
        <f t="shared" si="5"/>
        <v/>
      </c>
      <c r="T32" s="352"/>
      <c r="U32" s="359">
        <f t="shared" si="6"/>
        <v>46106</v>
      </c>
      <c r="V32" s="352"/>
      <c r="W32" s="288"/>
    </row>
    <row r="33" spans="1:23" x14ac:dyDescent="0.2">
      <c r="A33" s="354">
        <v>26</v>
      </c>
      <c r="B33" s="344">
        <f>IF(B32="","",IF(B32=E3,"",SUM(B32+1)))</f>
        <v>46107</v>
      </c>
      <c r="C33" s="285"/>
      <c r="D33" s="286"/>
      <c r="E33" s="287"/>
      <c r="F33" s="287"/>
      <c r="G33" s="287"/>
      <c r="H33" s="287"/>
      <c r="I33" s="287"/>
      <c r="J33" s="287"/>
      <c r="K33" s="355"/>
      <c r="L33" s="348" t="str">
        <f t="shared" si="0"/>
        <v/>
      </c>
      <c r="M33" s="347"/>
      <c r="N33" s="348" t="str">
        <f t="shared" si="1"/>
        <v/>
      </c>
      <c r="O33" s="391">
        <f t="shared" si="2"/>
        <v>0</v>
      </c>
      <c r="P33" s="392" t="str">
        <f>IF(N33="","",SUM(N$8:N33,J$4/24))</f>
        <v/>
      </c>
      <c r="Q33" s="356" t="str">
        <f t="shared" si="3"/>
        <v/>
      </c>
      <c r="R33" s="357" t="str">
        <f t="shared" si="4"/>
        <v/>
      </c>
      <c r="S33" s="358" t="str">
        <f t="shared" si="5"/>
        <v/>
      </c>
      <c r="T33" s="352"/>
      <c r="U33" s="359">
        <f t="shared" si="6"/>
        <v>46107</v>
      </c>
      <c r="V33" s="352"/>
      <c r="W33" s="288"/>
    </row>
    <row r="34" spans="1:23" x14ac:dyDescent="0.2">
      <c r="A34" s="354">
        <v>27</v>
      </c>
      <c r="B34" s="344">
        <f>IF(B33="","",IF(B33=E3,"",SUM(B33+1)))</f>
        <v>46108</v>
      </c>
      <c r="C34" s="285"/>
      <c r="D34" s="286"/>
      <c r="E34" s="287"/>
      <c r="F34" s="287"/>
      <c r="G34" s="287"/>
      <c r="H34" s="287"/>
      <c r="I34" s="287"/>
      <c r="J34" s="287"/>
      <c r="K34" s="355"/>
      <c r="L34" s="348" t="str">
        <f t="shared" si="0"/>
        <v/>
      </c>
      <c r="M34" s="347"/>
      <c r="N34" s="348" t="str">
        <f t="shared" si="1"/>
        <v/>
      </c>
      <c r="O34" s="391">
        <f t="shared" si="2"/>
        <v>0</v>
      </c>
      <c r="P34" s="392" t="str">
        <f>IF(N34="","",SUM(N$8:N34,J$4/24))</f>
        <v/>
      </c>
      <c r="Q34" s="356" t="str">
        <f t="shared" si="3"/>
        <v/>
      </c>
      <c r="R34" s="357" t="str">
        <f t="shared" si="4"/>
        <v/>
      </c>
      <c r="S34" s="358" t="str">
        <f t="shared" si="5"/>
        <v/>
      </c>
      <c r="T34" s="352"/>
      <c r="U34" s="359">
        <f t="shared" si="6"/>
        <v>46108</v>
      </c>
      <c r="V34" s="352"/>
      <c r="W34" s="288"/>
    </row>
    <row r="35" spans="1:23" x14ac:dyDescent="0.2">
      <c r="A35" s="354">
        <v>28</v>
      </c>
      <c r="B35" s="344">
        <f>IF(B34="","",IF(B34=E3,"",SUM(B34+1)))</f>
        <v>46109</v>
      </c>
      <c r="C35" s="285"/>
      <c r="D35" s="286"/>
      <c r="E35" s="287"/>
      <c r="F35" s="287"/>
      <c r="G35" s="287"/>
      <c r="H35" s="287"/>
      <c r="I35" s="287"/>
      <c r="J35" s="287"/>
      <c r="K35" s="355"/>
      <c r="L35" s="348" t="str">
        <f t="shared" si="0"/>
        <v/>
      </c>
      <c r="M35" s="347"/>
      <c r="N35" s="348" t="str">
        <f t="shared" si="1"/>
        <v/>
      </c>
      <c r="O35" s="391">
        <f t="shared" si="2"/>
        <v>0</v>
      </c>
      <c r="P35" s="392" t="str">
        <f>IF(N35="","",SUM(N$8:N35,J$4/24))</f>
        <v/>
      </c>
      <c r="Q35" s="356" t="str">
        <f t="shared" si="3"/>
        <v/>
      </c>
      <c r="R35" s="357" t="str">
        <f t="shared" si="4"/>
        <v/>
      </c>
      <c r="S35" s="358" t="str">
        <f t="shared" si="5"/>
        <v/>
      </c>
      <c r="T35" s="352"/>
      <c r="U35" s="359">
        <f t="shared" si="6"/>
        <v>46109</v>
      </c>
      <c r="V35" s="352"/>
      <c r="W35" s="288"/>
    </row>
    <row r="36" spans="1:23" x14ac:dyDescent="0.2">
      <c r="A36" s="354">
        <v>29</v>
      </c>
      <c r="B36" s="344">
        <f>IF(B35="","",IF(B35=E3,"",SUM(B35+1)))</f>
        <v>46110</v>
      </c>
      <c r="C36" s="285"/>
      <c r="D36" s="286"/>
      <c r="E36" s="287"/>
      <c r="F36" s="287"/>
      <c r="G36" s="287"/>
      <c r="H36" s="287"/>
      <c r="I36" s="287"/>
      <c r="J36" s="287"/>
      <c r="K36" s="355"/>
      <c r="L36" s="348" t="str">
        <f t="shared" si="0"/>
        <v/>
      </c>
      <c r="M36" s="347"/>
      <c r="N36" s="348" t="str">
        <f t="shared" si="1"/>
        <v/>
      </c>
      <c r="O36" s="391">
        <f t="shared" si="2"/>
        <v>0</v>
      </c>
      <c r="P36" s="392" t="str">
        <f>IF(N36="","",SUM(N$8:N36,J$4/24))</f>
        <v/>
      </c>
      <c r="Q36" s="356" t="str">
        <f t="shared" si="3"/>
        <v/>
      </c>
      <c r="R36" s="357" t="str">
        <f t="shared" si="4"/>
        <v/>
      </c>
      <c r="S36" s="358" t="str">
        <f t="shared" si="5"/>
        <v/>
      </c>
      <c r="T36" s="352"/>
      <c r="U36" s="359">
        <f t="shared" si="6"/>
        <v>46110</v>
      </c>
      <c r="V36" s="352"/>
      <c r="W36" s="288"/>
    </row>
    <row r="37" spans="1:23" x14ac:dyDescent="0.2">
      <c r="A37" s="354">
        <v>30</v>
      </c>
      <c r="B37" s="344">
        <f>IF(B36="","",IF(B36=E3,"",SUM(B36+1)))</f>
        <v>46111</v>
      </c>
      <c r="C37" s="285"/>
      <c r="D37" s="286"/>
      <c r="E37" s="287"/>
      <c r="F37" s="287"/>
      <c r="G37" s="287"/>
      <c r="H37" s="287"/>
      <c r="I37" s="287"/>
      <c r="J37" s="287"/>
      <c r="K37" s="355"/>
      <c r="L37" s="348" t="str">
        <f t="shared" si="0"/>
        <v/>
      </c>
      <c r="M37" s="347"/>
      <c r="N37" s="348" t="str">
        <f t="shared" si="1"/>
        <v/>
      </c>
      <c r="O37" s="391">
        <f t="shared" si="2"/>
        <v>0</v>
      </c>
      <c r="P37" s="392" t="str">
        <f>IF(N37="","",SUM(N$8:N37,J$4/24))</f>
        <v/>
      </c>
      <c r="Q37" s="356" t="str">
        <f t="shared" si="3"/>
        <v/>
      </c>
      <c r="R37" s="357" t="str">
        <f t="shared" si="4"/>
        <v/>
      </c>
      <c r="S37" s="358" t="str">
        <f t="shared" si="5"/>
        <v/>
      </c>
      <c r="T37" s="352"/>
      <c r="U37" s="359">
        <f t="shared" si="6"/>
        <v>46111</v>
      </c>
      <c r="V37" s="352"/>
      <c r="W37" s="288"/>
    </row>
    <row r="38" spans="1:23" x14ac:dyDescent="0.2">
      <c r="A38" s="354">
        <v>31</v>
      </c>
      <c r="B38" s="344">
        <f>IF(B37="","",IF(B37=E3,"",SUM(B37+1)))</f>
        <v>46112</v>
      </c>
      <c r="C38" s="285"/>
      <c r="D38" s="286"/>
      <c r="E38" s="287"/>
      <c r="F38" s="287"/>
      <c r="G38" s="287"/>
      <c r="H38" s="287"/>
      <c r="I38" s="287"/>
      <c r="J38" s="287"/>
      <c r="K38" s="355"/>
      <c r="L38" s="348" t="str">
        <f t="shared" si="0"/>
        <v/>
      </c>
      <c r="M38" s="347"/>
      <c r="N38" s="348" t="str">
        <f t="shared" si="1"/>
        <v/>
      </c>
      <c r="O38" s="391">
        <f t="shared" si="2"/>
        <v>0</v>
      </c>
      <c r="P38" s="392" t="str">
        <f>IF(N38="","",SUM(N$8:N38,J$4/24))</f>
        <v/>
      </c>
      <c r="Q38" s="356" t="str">
        <f t="shared" si="3"/>
        <v/>
      </c>
      <c r="R38" s="357" t="str">
        <f t="shared" si="4"/>
        <v/>
      </c>
      <c r="S38" s="358" t="str">
        <f t="shared" si="5"/>
        <v/>
      </c>
      <c r="T38" s="352"/>
      <c r="U38" s="359">
        <f t="shared" si="6"/>
        <v>46112</v>
      </c>
      <c r="V38" s="352"/>
      <c r="W38" s="288"/>
    </row>
    <row r="39" spans="1:23" x14ac:dyDescent="0.2">
      <c r="A39" s="354">
        <v>32</v>
      </c>
      <c r="B39" s="344" t="str">
        <f>IF(B38="","",IF(B38=E3,"",SUM(B38+1)))</f>
        <v/>
      </c>
      <c r="C39" s="285"/>
      <c r="D39" s="286"/>
      <c r="E39" s="287"/>
      <c r="F39" s="287"/>
      <c r="G39" s="287"/>
      <c r="H39" s="287"/>
      <c r="I39" s="287"/>
      <c r="J39" s="287"/>
      <c r="K39" s="355"/>
      <c r="L39" s="348" t="str">
        <f t="shared" si="0"/>
        <v/>
      </c>
      <c r="M39" s="347"/>
      <c r="N39" s="348" t="str">
        <f t="shared" si="1"/>
        <v/>
      </c>
      <c r="O39" s="391">
        <f t="shared" si="2"/>
        <v>0</v>
      </c>
      <c r="P39" s="392" t="str">
        <f>IF(N39="","",SUM(N$8:N39,J$4/24))</f>
        <v/>
      </c>
      <c r="Q39" s="356" t="str">
        <f t="shared" si="3"/>
        <v/>
      </c>
      <c r="R39" s="357" t="str">
        <f t="shared" si="4"/>
        <v/>
      </c>
      <c r="S39" s="358" t="str">
        <f t="shared" si="5"/>
        <v/>
      </c>
      <c r="T39" s="352"/>
      <c r="U39" s="359" t="str">
        <f t="shared" si="6"/>
        <v/>
      </c>
      <c r="V39" s="352"/>
      <c r="W39" s="288"/>
    </row>
    <row r="40" spans="1:23" x14ac:dyDescent="0.2">
      <c r="A40" s="354">
        <v>33</v>
      </c>
      <c r="B40" s="344" t="str">
        <f>IF(B39="","",IF(B39=E3,"",SUM(B39+1)))</f>
        <v/>
      </c>
      <c r="C40" s="285"/>
      <c r="D40" s="286"/>
      <c r="E40" s="287"/>
      <c r="F40" s="287"/>
      <c r="G40" s="287"/>
      <c r="H40" s="287"/>
      <c r="I40" s="287"/>
      <c r="J40" s="287"/>
      <c r="K40" s="355"/>
      <c r="L40" s="348" t="str">
        <f t="shared" si="0"/>
        <v/>
      </c>
      <c r="M40" s="347"/>
      <c r="N40" s="348" t="str">
        <f t="shared" si="1"/>
        <v/>
      </c>
      <c r="O40" s="391">
        <f t="shared" si="2"/>
        <v>0</v>
      </c>
      <c r="P40" s="392" t="str">
        <f>IF(N40="","",SUM(N$8:N40,J$4/24))</f>
        <v/>
      </c>
      <c r="Q40" s="356" t="str">
        <f t="shared" si="3"/>
        <v/>
      </c>
      <c r="R40" s="357" t="str">
        <f t="shared" si="4"/>
        <v/>
      </c>
      <c r="S40" s="358" t="str">
        <f t="shared" si="5"/>
        <v/>
      </c>
      <c r="T40" s="352"/>
      <c r="U40" s="359" t="str">
        <f t="shared" si="6"/>
        <v/>
      </c>
      <c r="V40" s="352"/>
      <c r="W40" s="288"/>
    </row>
    <row r="41" spans="1:23" x14ac:dyDescent="0.2">
      <c r="A41" s="354">
        <v>34</v>
      </c>
      <c r="B41" s="344" t="str">
        <f>IF(B40="","",IF(B40=E3,"",SUM(B40+1)))</f>
        <v/>
      </c>
      <c r="C41" s="285"/>
      <c r="D41" s="286"/>
      <c r="E41" s="287"/>
      <c r="F41" s="287"/>
      <c r="G41" s="287"/>
      <c r="H41" s="287"/>
      <c r="I41" s="287"/>
      <c r="J41" s="287"/>
      <c r="K41" s="355"/>
      <c r="L41" s="348" t="str">
        <f t="shared" si="0"/>
        <v/>
      </c>
      <c r="M41" s="347"/>
      <c r="N41" s="348" t="str">
        <f t="shared" si="1"/>
        <v/>
      </c>
      <c r="O41" s="391">
        <f t="shared" si="2"/>
        <v>0</v>
      </c>
      <c r="P41" s="392" t="str">
        <f>IF(N41="","",SUM(N$8:N41,J$4/24))</f>
        <v/>
      </c>
      <c r="Q41" s="356" t="str">
        <f t="shared" si="3"/>
        <v/>
      </c>
      <c r="R41" s="357" t="str">
        <f t="shared" si="4"/>
        <v/>
      </c>
      <c r="S41" s="358" t="str">
        <f t="shared" si="5"/>
        <v/>
      </c>
      <c r="T41" s="352"/>
      <c r="U41" s="359" t="str">
        <f t="shared" si="6"/>
        <v/>
      </c>
      <c r="V41" s="352"/>
      <c r="W41" s="288"/>
    </row>
    <row r="42" spans="1:23" x14ac:dyDescent="0.2">
      <c r="A42" s="354">
        <v>35</v>
      </c>
      <c r="B42" s="344" t="str">
        <f>IF(B41="","",IF(B41=E3,"",SUM(B41+1)))</f>
        <v/>
      </c>
      <c r="C42" s="285"/>
      <c r="D42" s="286"/>
      <c r="E42" s="287"/>
      <c r="F42" s="287"/>
      <c r="G42" s="287"/>
      <c r="H42" s="287"/>
      <c r="I42" s="287"/>
      <c r="J42" s="287"/>
      <c r="K42" s="355"/>
      <c r="L42" s="348" t="str">
        <f t="shared" si="0"/>
        <v/>
      </c>
      <c r="M42" s="347"/>
      <c r="N42" s="348" t="str">
        <f t="shared" si="1"/>
        <v/>
      </c>
      <c r="O42" s="391">
        <f t="shared" si="2"/>
        <v>0</v>
      </c>
      <c r="P42" s="392" t="str">
        <f>IF(N42="","",SUM(N$8:N42,J$4/24))</f>
        <v/>
      </c>
      <c r="Q42" s="356" t="str">
        <f t="shared" si="3"/>
        <v/>
      </c>
      <c r="R42" s="357" t="str">
        <f t="shared" si="4"/>
        <v/>
      </c>
      <c r="S42" s="358" t="str">
        <f t="shared" si="5"/>
        <v/>
      </c>
      <c r="T42" s="352"/>
      <c r="U42" s="359" t="str">
        <f t="shared" si="6"/>
        <v/>
      </c>
      <c r="V42" s="352"/>
      <c r="W42" s="288"/>
    </row>
    <row r="43" spans="1:23" ht="13.5" thickBot="1" x14ac:dyDescent="0.25">
      <c r="A43" s="332"/>
      <c r="B43" s="361"/>
      <c r="C43" s="362"/>
      <c r="D43" s="347"/>
      <c r="E43" s="363"/>
      <c r="F43" s="347"/>
      <c r="G43" s="347"/>
      <c r="H43" s="347"/>
      <c r="I43" s="347"/>
      <c r="J43" s="347"/>
      <c r="K43" s="364" t="s">
        <v>181</v>
      </c>
      <c r="L43" s="365">
        <f>SUM(L8:L42)</f>
        <v>0</v>
      </c>
      <c r="M43" s="11"/>
      <c r="N43" s="365">
        <f>IF(AND(COUNTA(N8:N42)="",J4=0),"",SUM(N$8:N42,J$4/24))</f>
        <v>0</v>
      </c>
      <c r="O43" s="393"/>
      <c r="P43" s="393"/>
      <c r="Q43" s="366" t="str">
        <f>IF(N43=0,"",IF(N43&lt;0,"= Minus","= Plus"))</f>
        <v/>
      </c>
      <c r="R43" s="367">
        <f>IF(N43="","",MOD(ABS(N43),60)+$N$56)</f>
        <v>0</v>
      </c>
      <c r="S43" s="368" t="str">
        <f>IF(N43="","","h")</f>
        <v>h</v>
      </c>
      <c r="T43" s="11"/>
      <c r="U43" s="369"/>
      <c r="V43" s="11"/>
      <c r="W43" s="291"/>
    </row>
    <row r="44" spans="1:23" ht="13.5" thickTop="1" x14ac:dyDescent="0.2">
      <c r="A44" s="370"/>
      <c r="B44" s="263"/>
      <c r="C44" s="371"/>
      <c r="D44" s="263"/>
      <c r="E44" s="263"/>
      <c r="F44" s="263"/>
      <c r="G44" s="263"/>
      <c r="H44" s="263"/>
      <c r="I44" s="263"/>
      <c r="J44" s="263"/>
      <c r="K44" s="263"/>
      <c r="L44" s="375"/>
      <c r="M44" s="263"/>
      <c r="N44" s="263"/>
      <c r="O44" s="263"/>
      <c r="P44" s="263"/>
      <c r="Q44" s="372" t="s">
        <v>180</v>
      </c>
      <c r="R44" s="373">
        <f>ROUND(N43*24,2)</f>
        <v>0</v>
      </c>
      <c r="S44" s="263"/>
      <c r="T44" s="263"/>
      <c r="U44" s="374"/>
      <c r="V44" s="263"/>
      <c r="W44" s="263"/>
    </row>
    <row r="45" spans="1:23" ht="18.75" x14ac:dyDescent="0.3">
      <c r="A45" s="50" t="str">
        <f>CONCATENATE(A!$E$5,", ",A!$E$6)</f>
        <v xml:space="preserve">, </v>
      </c>
      <c r="B45" s="45"/>
      <c r="C45" s="292"/>
      <c r="D45" s="45"/>
      <c r="E45" s="45"/>
      <c r="F45" s="52"/>
      <c r="G45" s="56"/>
      <c r="H45" s="52"/>
      <c r="I45" s="52"/>
      <c r="J45" s="52"/>
      <c r="K45" s="56" t="s">
        <v>179</v>
      </c>
      <c r="L45" s="52">
        <f>Feb!U48</f>
        <v>0</v>
      </c>
      <c r="M45" s="299"/>
      <c r="N45" s="45"/>
      <c r="O45" s="45"/>
      <c r="P45" s="45"/>
      <c r="Q45" s="56"/>
      <c r="R45" s="45"/>
      <c r="S45" s="45"/>
      <c r="T45" s="45"/>
      <c r="U45" s="295"/>
      <c r="V45" s="45"/>
      <c r="W45" s="45"/>
    </row>
    <row r="46" spans="1:23" x14ac:dyDescent="0.2">
      <c r="A46" s="45"/>
      <c r="B46" s="296"/>
      <c r="C46" s="292"/>
      <c r="D46" s="45"/>
      <c r="E46" s="45"/>
      <c r="F46" s="52"/>
      <c r="G46" s="56"/>
      <c r="H46" s="52"/>
      <c r="I46" s="52"/>
      <c r="J46" s="45"/>
      <c r="K46" s="56" t="s">
        <v>178</v>
      </c>
      <c r="L46" s="52">
        <f>Feb!U47</f>
        <v>0</v>
      </c>
      <c r="M46" s="299"/>
      <c r="N46" s="45"/>
      <c r="O46" s="45"/>
      <c r="P46" s="45"/>
      <c r="Q46" s="56"/>
      <c r="R46" s="45"/>
      <c r="S46" s="45"/>
      <c r="T46" s="45"/>
      <c r="U46" s="295"/>
      <c r="V46" s="45"/>
      <c r="W46" s="45"/>
    </row>
    <row r="47" spans="1:23" x14ac:dyDescent="0.2">
      <c r="A47" s="45"/>
      <c r="B47" s="296"/>
      <c r="C47" s="292"/>
      <c r="D47" s="45"/>
      <c r="E47" s="45"/>
      <c r="F47" s="52"/>
      <c r="G47" s="56"/>
      <c r="H47" s="52"/>
      <c r="I47" s="52"/>
      <c r="J47" s="45"/>
      <c r="K47" s="56" t="s">
        <v>177</v>
      </c>
      <c r="L47" s="293"/>
      <c r="M47" s="294"/>
      <c r="N47" s="45"/>
      <c r="O47" s="45"/>
      <c r="P47" s="45"/>
      <c r="Q47" s="56"/>
      <c r="R47" s="45"/>
      <c r="S47" s="45"/>
      <c r="T47" s="56" t="s">
        <v>176</v>
      </c>
      <c r="U47" s="297">
        <f>IF((L48-L45)&lt;0,0,L48-L45)</f>
        <v>0</v>
      </c>
      <c r="V47" s="45"/>
      <c r="W47" s="45"/>
    </row>
    <row r="48" spans="1:23" ht="15" x14ac:dyDescent="0.35">
      <c r="A48" s="45"/>
      <c r="B48" s="296"/>
      <c r="C48" s="292"/>
      <c r="D48" s="45"/>
      <c r="E48" s="45"/>
      <c r="F48" s="45"/>
      <c r="G48" s="56"/>
      <c r="H48" s="45"/>
      <c r="I48" s="45"/>
      <c r="J48" s="45"/>
      <c r="K48" s="56" t="s">
        <v>175</v>
      </c>
      <c r="L48" s="298">
        <f>L45+L46-L47</f>
        <v>0</v>
      </c>
      <c r="M48" s="299"/>
      <c r="N48" s="45"/>
      <c r="O48" s="45"/>
      <c r="P48" s="45"/>
      <c r="Q48" s="56"/>
      <c r="R48" s="45"/>
      <c r="S48" s="45"/>
      <c r="T48" s="56" t="s">
        <v>174</v>
      </c>
      <c r="U48" s="297">
        <f>IF((L48-L45)&lt;0,L48,L48-U47)</f>
        <v>0</v>
      </c>
      <c r="V48" s="45"/>
      <c r="W48" s="45"/>
    </row>
    <row r="49" spans="1:23" x14ac:dyDescent="0.2">
      <c r="A49" s="45"/>
      <c r="B49" s="296"/>
      <c r="C49" s="292"/>
      <c r="D49" s="45"/>
      <c r="E49" s="45"/>
      <c r="F49" s="45"/>
      <c r="G49" s="56"/>
      <c r="H49" s="45"/>
      <c r="I49" s="45"/>
      <c r="J49" s="45"/>
      <c r="K49" s="45"/>
      <c r="L49" s="45"/>
      <c r="M49" s="299"/>
      <c r="N49" s="45"/>
      <c r="O49" s="45"/>
      <c r="P49" s="45"/>
      <c r="Q49" s="56"/>
      <c r="R49" s="45"/>
      <c r="S49" s="45"/>
      <c r="T49" s="45"/>
      <c r="U49" s="295"/>
      <c r="V49" s="45"/>
      <c r="W49" s="45"/>
    </row>
  </sheetData>
  <sheetProtection algorithmName="SHA-512" hashValue="xEX0FCIvg98wQN6kVrATS0MptyfvSGWfyqmheTJlEAN4SiUk2tn6PfAOA2Nya48GdpIjLzdL0n4goGqKSsvL3Q==" saltValue="enWWJ7og8dg93gyjRf8Ldg==" spinCount="100000" sheet="1" objects="1" scenarios="1"/>
  <conditionalFormatting sqref="B8:B42 K8:K42 U8:U42">
    <cfRule type="expression" dxfId="19" priority="1" stopIfTrue="1">
      <formula>WEEKDAY($B8)=7</formula>
    </cfRule>
    <cfRule type="expression" dxfId="18" priority="2" stopIfTrue="1">
      <formula>WEEKDAY($B8)=1</formula>
    </cfRule>
  </conditionalFormatting>
  <hyperlinks>
    <hyperlink ref="B1" location="Zentrale!A1" display="Zentrale!A1" xr:uid="{7C07105B-CAEA-4A25-AC81-8810E5376019}"/>
    <hyperlink ref="L1" location="Umrechnung!A1" display="Umrechnung!A1" xr:uid="{183A17C8-6CE3-436B-B226-BD84F1EE853F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72" orientation="landscape" horizontalDpi="4294967292" verticalDpi="300" r:id="rId1"/>
  <headerFooter alignWithMargins="0">
    <oddHeader>&amp;C&amp;14&amp;D</oddHeader>
    <oddFooter>&amp;R&amp;14&amp;F   © Auvista Verlag München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8BB61-D945-4DB0-B5D2-15C438E33D9C}">
  <dimension ref="A1:W49"/>
  <sheetViews>
    <sheetView showRowColHeaders="0" zoomScaleNormal="100" workbookViewId="0">
      <pane ySplit="6045" topLeftCell="A43"/>
      <selection activeCell="C8" sqref="C8"/>
      <selection pane="bottomLeft" activeCell="C9" sqref="C9"/>
    </sheetView>
  </sheetViews>
  <sheetFormatPr baseColWidth="10" defaultRowHeight="12.75" x14ac:dyDescent="0.2"/>
  <cols>
    <col min="1" max="1" width="4.28515625" style="309" customWidth="1"/>
    <col min="2" max="2" width="10.140625" style="311" customWidth="1"/>
    <col min="3" max="3" width="30.7109375" style="312" customWidth="1"/>
    <col min="4" max="4" width="1.5703125" style="309" customWidth="1"/>
    <col min="5" max="6" width="8.42578125" style="309" customWidth="1"/>
    <col min="7" max="9" width="8.42578125" style="309" hidden="1" customWidth="1"/>
    <col min="10" max="10" width="8.42578125" style="309" customWidth="1"/>
    <col min="11" max="11" width="1.5703125" style="309" customWidth="1"/>
    <col min="12" max="12" width="8.42578125" style="309" customWidth="1"/>
    <col min="13" max="13" width="1.5703125" style="309" customWidth="1"/>
    <col min="14" max="14" width="8.42578125" style="309" customWidth="1"/>
    <col min="15" max="16" width="1.5703125" style="309" customWidth="1"/>
    <col min="17" max="17" width="7.42578125" style="313" customWidth="1"/>
    <col min="18" max="18" width="8.42578125" style="309" customWidth="1"/>
    <col min="19" max="19" width="2.140625" style="309" customWidth="1"/>
    <col min="20" max="20" width="1.5703125" style="309" customWidth="1"/>
    <col min="21" max="21" width="11" style="314" customWidth="1"/>
    <col min="22" max="23" width="1.5703125" style="309" customWidth="1"/>
    <col min="24" max="16384" width="11.42578125" style="309"/>
  </cols>
  <sheetData>
    <row r="1" spans="1:23" ht="18" x14ac:dyDescent="0.25">
      <c r="A1" s="1" t="s">
        <v>194</v>
      </c>
      <c r="B1" s="33" t="s">
        <v>54</v>
      </c>
      <c r="C1" s="315" t="s">
        <v>193</v>
      </c>
      <c r="D1" s="254"/>
      <c r="E1" s="316"/>
      <c r="F1" s="315"/>
      <c r="G1" s="254"/>
      <c r="H1" s="315"/>
      <c r="I1" s="315"/>
      <c r="J1" s="317" t="s">
        <v>192</v>
      </c>
      <c r="K1" s="254"/>
      <c r="L1" s="382" t="s">
        <v>276</v>
      </c>
      <c r="M1" s="254"/>
      <c r="N1" s="254"/>
      <c r="O1" s="318"/>
      <c r="P1" s="318"/>
      <c r="Q1" s="254" t="str">
        <f>IF(A!E6="","",A!E6)</f>
        <v/>
      </c>
      <c r="R1" s="319"/>
      <c r="S1" s="320"/>
      <c r="T1" s="254"/>
      <c r="U1" s="321"/>
      <c r="V1" s="254"/>
      <c r="W1" s="254"/>
    </row>
    <row r="2" spans="1:23" x14ac:dyDescent="0.2">
      <c r="A2" s="376" t="s">
        <v>274</v>
      </c>
      <c r="B2" s="381"/>
      <c r="C2" s="322" t="s">
        <v>191</v>
      </c>
      <c r="D2" s="260"/>
      <c r="E2" s="401">
        <v>46113</v>
      </c>
      <c r="F2" s="260"/>
      <c r="G2" s="11"/>
      <c r="H2" s="260"/>
      <c r="I2" s="260"/>
      <c r="J2" s="385">
        <f>Mrz!J2</f>
        <v>0</v>
      </c>
      <c r="K2" s="323" t="s">
        <v>190</v>
      </c>
      <c r="L2" s="11"/>
      <c r="M2" s="11"/>
      <c r="N2" s="11"/>
      <c r="O2" s="324"/>
      <c r="P2" s="324"/>
      <c r="Q2" s="260"/>
      <c r="R2" s="11"/>
      <c r="S2" s="260"/>
      <c r="T2" s="11"/>
      <c r="U2" s="325"/>
      <c r="V2" s="11"/>
      <c r="W2" s="11"/>
    </row>
    <row r="3" spans="1:23" x14ac:dyDescent="0.2">
      <c r="A3" s="326"/>
      <c r="B3" s="327"/>
      <c r="C3" s="322" t="s">
        <v>189</v>
      </c>
      <c r="D3" s="11"/>
      <c r="E3" s="401">
        <v>46142</v>
      </c>
      <c r="F3" s="260"/>
      <c r="G3" s="11"/>
      <c r="H3" s="260"/>
      <c r="I3" s="260"/>
      <c r="J3" s="328" t="s">
        <v>188</v>
      </c>
      <c r="K3" s="11"/>
      <c r="L3" s="11"/>
      <c r="M3" s="11"/>
      <c r="N3" s="11"/>
      <c r="O3" s="11"/>
      <c r="P3" s="329"/>
      <c r="Q3" s="260"/>
      <c r="R3" s="330"/>
      <c r="S3" s="331"/>
      <c r="T3" s="11"/>
      <c r="U3" s="325"/>
      <c r="V3" s="11"/>
      <c r="W3" s="11"/>
    </row>
    <row r="4" spans="1:23" x14ac:dyDescent="0.2">
      <c r="A4" s="332"/>
      <c r="B4" s="327"/>
      <c r="C4" s="259"/>
      <c r="D4" s="11"/>
      <c r="E4" s="333">
        <f ca="1">IF(E2="",TODAY(),E2)</f>
        <v>46113</v>
      </c>
      <c r="F4" s="260"/>
      <c r="G4" s="11"/>
      <c r="H4" s="260"/>
      <c r="I4" s="260"/>
      <c r="J4" s="386">
        <f>Mrz!R44</f>
        <v>0</v>
      </c>
      <c r="K4" s="323" t="s">
        <v>187</v>
      </c>
      <c r="L4" s="11"/>
      <c r="M4" s="11"/>
      <c r="N4" s="11"/>
      <c r="O4" s="11"/>
      <c r="P4" s="324"/>
      <c r="Q4" s="334"/>
      <c r="R4" s="260"/>
      <c r="S4" s="11"/>
      <c r="T4" s="11"/>
      <c r="U4" s="325"/>
      <c r="V4" s="11"/>
      <c r="W4" s="11"/>
    </row>
    <row r="5" spans="1:23" x14ac:dyDescent="0.2">
      <c r="A5" s="332"/>
      <c r="B5" s="327"/>
      <c r="C5" s="259"/>
      <c r="D5" s="11"/>
      <c r="E5" s="11"/>
      <c r="F5" s="11"/>
      <c r="G5" s="11"/>
      <c r="H5" s="11"/>
      <c r="I5" s="11"/>
      <c r="J5" s="11"/>
      <c r="K5" s="11"/>
      <c r="L5" s="260"/>
      <c r="M5" s="11"/>
      <c r="N5" s="324"/>
      <c r="O5" s="11"/>
      <c r="P5" s="324"/>
      <c r="Q5" s="260"/>
      <c r="R5" s="260"/>
      <c r="S5" s="11"/>
      <c r="T5" s="11"/>
      <c r="U5" s="325"/>
      <c r="V5" s="11"/>
      <c r="W5" s="269"/>
    </row>
    <row r="6" spans="1:23" ht="23.25" thickBot="1" x14ac:dyDescent="0.25">
      <c r="A6" s="335"/>
      <c r="B6" s="336" t="s">
        <v>110</v>
      </c>
      <c r="C6" s="337" t="s">
        <v>19</v>
      </c>
      <c r="D6" s="269"/>
      <c r="E6" s="261"/>
      <c r="F6" s="261"/>
      <c r="G6" s="261"/>
      <c r="H6" s="261"/>
      <c r="I6" s="261"/>
      <c r="J6" s="328"/>
      <c r="K6" s="11"/>
      <c r="L6" s="338" t="s">
        <v>186</v>
      </c>
      <c r="M6" s="11"/>
      <c r="N6" s="338" t="s">
        <v>185</v>
      </c>
      <c r="O6" s="11"/>
      <c r="P6" s="338"/>
      <c r="Q6" s="339" t="s">
        <v>74</v>
      </c>
      <c r="R6" s="340"/>
      <c r="S6" s="340"/>
      <c r="T6" s="337"/>
      <c r="U6" s="341"/>
      <c r="V6" s="337"/>
      <c r="W6" s="269"/>
    </row>
    <row r="7" spans="1:23" ht="15.75" thickBot="1" x14ac:dyDescent="0.3">
      <c r="A7" s="332"/>
      <c r="B7" s="270" t="s">
        <v>121</v>
      </c>
      <c r="C7" s="271" t="s">
        <v>19</v>
      </c>
      <c r="D7" s="272"/>
      <c r="E7" s="273">
        <v>1</v>
      </c>
      <c r="F7" s="274">
        <v>2</v>
      </c>
      <c r="G7" s="274">
        <v>3</v>
      </c>
      <c r="H7" s="274">
        <v>4</v>
      </c>
      <c r="I7" s="274">
        <v>5</v>
      </c>
      <c r="J7" s="274">
        <v>6</v>
      </c>
      <c r="K7" s="342"/>
      <c r="L7" s="275"/>
      <c r="M7" s="276"/>
      <c r="N7" s="277"/>
      <c r="O7" s="278"/>
      <c r="P7" s="279"/>
      <c r="Q7" s="280"/>
      <c r="R7" s="281"/>
      <c r="S7" s="282"/>
      <c r="T7" s="281"/>
      <c r="U7" s="283">
        <f ca="1">E4</f>
        <v>46113</v>
      </c>
      <c r="V7" s="281"/>
      <c r="W7" s="284"/>
    </row>
    <row r="8" spans="1:23" x14ac:dyDescent="0.2">
      <c r="A8" s="343" t="s">
        <v>184</v>
      </c>
      <c r="B8" s="344">
        <f>IF(E2="","",E2)</f>
        <v>46113</v>
      </c>
      <c r="C8" s="285"/>
      <c r="D8" s="286"/>
      <c r="E8" s="287"/>
      <c r="F8" s="287"/>
      <c r="G8" s="287"/>
      <c r="H8" s="287"/>
      <c r="I8" s="287"/>
      <c r="J8" s="287"/>
      <c r="K8" s="345"/>
      <c r="L8" s="346" t="str">
        <f t="shared" ref="L8:L42" si="0">IF(COUNTA(E8:J8)&lt;1,"",IF(O8&lt;0,"geht?",O8))</f>
        <v/>
      </c>
      <c r="M8" s="347"/>
      <c r="N8" s="348" t="str">
        <f t="shared" ref="N8:N42" si="1">IF(COUNTA(E8:J8)&lt;1,"",IF(O8&lt;0,"geht?",SUM(L8-J$2)))</f>
        <v/>
      </c>
      <c r="O8" s="391">
        <f t="shared" ref="O8:O42" si="2">SUM(E8:J8)/24</f>
        <v>0</v>
      </c>
      <c r="P8" s="392" t="str">
        <f>IF(N8="","",SUM(N$8:N8,J$4/24))</f>
        <v/>
      </c>
      <c r="Q8" s="349" t="str">
        <f t="shared" ref="Q8:Q42" si="3">IF(P8="","",IF(P8&lt;0,"Minus =","Plus ="))</f>
        <v/>
      </c>
      <c r="R8" s="350" t="str">
        <f t="shared" ref="R8:R42" si="4">IF(P8="","",MOD(ABS(P8),60)+$N$56)</f>
        <v/>
      </c>
      <c r="S8" s="351" t="str">
        <f t="shared" ref="S8:S42" si="5">IF(P8="","","h")</f>
        <v/>
      </c>
      <c r="T8" s="352"/>
      <c r="U8" s="353">
        <f t="shared" ref="U8:U42" si="6">B8</f>
        <v>46113</v>
      </c>
      <c r="V8" s="352"/>
      <c r="W8" s="288"/>
    </row>
    <row r="9" spans="1:23" x14ac:dyDescent="0.2">
      <c r="A9" s="354">
        <v>2</v>
      </c>
      <c r="B9" s="344">
        <f>IF(B8="","",SUM(B8+1))</f>
        <v>46114</v>
      </c>
      <c r="C9" s="285"/>
      <c r="D9" s="286"/>
      <c r="E9" s="287"/>
      <c r="F9" s="287"/>
      <c r="G9" s="287"/>
      <c r="H9" s="287"/>
      <c r="I9" s="287"/>
      <c r="J9" s="287"/>
      <c r="K9" s="355"/>
      <c r="L9" s="348" t="str">
        <f t="shared" si="0"/>
        <v/>
      </c>
      <c r="M9" s="347"/>
      <c r="N9" s="348" t="str">
        <f t="shared" si="1"/>
        <v/>
      </c>
      <c r="O9" s="391">
        <f t="shared" si="2"/>
        <v>0</v>
      </c>
      <c r="P9" s="392" t="str">
        <f>IF(N9="","",SUM(N$8:N9,J$4/24))</f>
        <v/>
      </c>
      <c r="Q9" s="356" t="str">
        <f t="shared" si="3"/>
        <v/>
      </c>
      <c r="R9" s="357" t="str">
        <f t="shared" si="4"/>
        <v/>
      </c>
      <c r="S9" s="358" t="str">
        <f t="shared" si="5"/>
        <v/>
      </c>
      <c r="T9" s="352"/>
      <c r="U9" s="359">
        <f t="shared" si="6"/>
        <v>46114</v>
      </c>
      <c r="V9" s="352"/>
      <c r="W9" s="288"/>
    </row>
    <row r="10" spans="1:23" ht="12.75" customHeight="1" x14ac:dyDescent="0.2">
      <c r="A10" s="354">
        <v>3</v>
      </c>
      <c r="B10" s="344">
        <f>IF(B9="","",IF(B9=E3,"",SUM(B9+1)))</f>
        <v>46115</v>
      </c>
      <c r="C10" s="285" t="s">
        <v>196</v>
      </c>
      <c r="D10" s="286"/>
      <c r="E10" s="287"/>
      <c r="F10" s="287"/>
      <c r="G10" s="287"/>
      <c r="H10" s="287"/>
      <c r="I10" s="287"/>
      <c r="J10" s="287"/>
      <c r="K10" s="355"/>
      <c r="L10" s="348" t="str">
        <f t="shared" si="0"/>
        <v/>
      </c>
      <c r="M10" s="347"/>
      <c r="N10" s="348" t="str">
        <f t="shared" si="1"/>
        <v/>
      </c>
      <c r="O10" s="391">
        <f t="shared" si="2"/>
        <v>0</v>
      </c>
      <c r="P10" s="392" t="str">
        <f>IF(N10="","",SUM(N$8:N10,J$4/24))</f>
        <v/>
      </c>
      <c r="Q10" s="356" t="str">
        <f t="shared" si="3"/>
        <v/>
      </c>
      <c r="R10" s="357" t="str">
        <f t="shared" si="4"/>
        <v/>
      </c>
      <c r="S10" s="358" t="str">
        <f t="shared" si="5"/>
        <v/>
      </c>
      <c r="T10" s="352"/>
      <c r="U10" s="359">
        <f t="shared" si="6"/>
        <v>46115</v>
      </c>
      <c r="V10" s="352"/>
      <c r="W10" s="288"/>
    </row>
    <row r="11" spans="1:23" x14ac:dyDescent="0.2">
      <c r="A11" s="360">
        <v>4</v>
      </c>
      <c r="B11" s="344">
        <f>IF(B10="","",IF(B10=E3,"",SUM(B10+1)))</f>
        <v>46116</v>
      </c>
      <c r="C11" s="285"/>
      <c r="D11" s="286"/>
      <c r="E11" s="287"/>
      <c r="F11" s="287"/>
      <c r="G11" s="287"/>
      <c r="H11" s="287"/>
      <c r="I11" s="287"/>
      <c r="J11" s="287"/>
      <c r="K11" s="355"/>
      <c r="L11" s="348" t="str">
        <f t="shared" si="0"/>
        <v/>
      </c>
      <c r="M11" s="347"/>
      <c r="N11" s="348" t="str">
        <f t="shared" si="1"/>
        <v/>
      </c>
      <c r="O11" s="391">
        <f t="shared" si="2"/>
        <v>0</v>
      </c>
      <c r="P11" s="392" t="str">
        <f>IF(N11="","",SUM(N$8:N11,J$4/24))</f>
        <v/>
      </c>
      <c r="Q11" s="356" t="str">
        <f t="shared" si="3"/>
        <v/>
      </c>
      <c r="R11" s="357" t="str">
        <f t="shared" si="4"/>
        <v/>
      </c>
      <c r="S11" s="358" t="str">
        <f t="shared" si="5"/>
        <v/>
      </c>
      <c r="T11" s="352"/>
      <c r="U11" s="359">
        <f t="shared" si="6"/>
        <v>46116</v>
      </c>
      <c r="V11" s="352"/>
      <c r="W11" s="288"/>
    </row>
    <row r="12" spans="1:23" x14ac:dyDescent="0.2">
      <c r="A12" s="354">
        <v>5</v>
      </c>
      <c r="B12" s="344">
        <f>IF(B11="","",IF(B11=E3,"",SUM(B11+1)))</f>
        <v>46117</v>
      </c>
      <c r="C12" s="285" t="s">
        <v>195</v>
      </c>
      <c r="D12" s="286"/>
      <c r="E12" s="287"/>
      <c r="F12" s="287"/>
      <c r="G12" s="287"/>
      <c r="H12" s="287"/>
      <c r="I12" s="287"/>
      <c r="J12" s="287"/>
      <c r="K12" s="355"/>
      <c r="L12" s="348" t="str">
        <f t="shared" si="0"/>
        <v/>
      </c>
      <c r="M12" s="347"/>
      <c r="N12" s="348" t="str">
        <f t="shared" si="1"/>
        <v/>
      </c>
      <c r="O12" s="391">
        <f t="shared" si="2"/>
        <v>0</v>
      </c>
      <c r="P12" s="392" t="str">
        <f>IF(N12="","",SUM(N$8:N12,J$4/24))</f>
        <v/>
      </c>
      <c r="Q12" s="356" t="str">
        <f t="shared" si="3"/>
        <v/>
      </c>
      <c r="R12" s="357" t="str">
        <f t="shared" si="4"/>
        <v/>
      </c>
      <c r="S12" s="358" t="str">
        <f t="shared" si="5"/>
        <v/>
      </c>
      <c r="T12" s="352"/>
      <c r="U12" s="359">
        <f t="shared" si="6"/>
        <v>46117</v>
      </c>
      <c r="V12" s="352"/>
      <c r="W12" s="288"/>
    </row>
    <row r="13" spans="1:23" x14ac:dyDescent="0.2">
      <c r="A13" s="354">
        <v>6</v>
      </c>
      <c r="B13" s="344">
        <f>IF(B12="","",IF(B12=E3,"",SUM(B12+1)))</f>
        <v>46118</v>
      </c>
      <c r="C13" s="285" t="s">
        <v>197</v>
      </c>
      <c r="D13" s="286"/>
      <c r="E13" s="287"/>
      <c r="F13" s="287"/>
      <c r="G13" s="287"/>
      <c r="H13" s="287"/>
      <c r="I13" s="287"/>
      <c r="J13" s="287"/>
      <c r="K13" s="355"/>
      <c r="L13" s="348" t="str">
        <f t="shared" si="0"/>
        <v/>
      </c>
      <c r="M13" s="347"/>
      <c r="N13" s="348" t="str">
        <f t="shared" si="1"/>
        <v/>
      </c>
      <c r="O13" s="391">
        <f t="shared" si="2"/>
        <v>0</v>
      </c>
      <c r="P13" s="392" t="str">
        <f>IF(N13="","",SUM(N$8:N13,J$4/24))</f>
        <v/>
      </c>
      <c r="Q13" s="356" t="str">
        <f t="shared" si="3"/>
        <v/>
      </c>
      <c r="R13" s="357" t="str">
        <f t="shared" si="4"/>
        <v/>
      </c>
      <c r="S13" s="358" t="str">
        <f t="shared" si="5"/>
        <v/>
      </c>
      <c r="T13" s="352"/>
      <c r="U13" s="359">
        <f t="shared" si="6"/>
        <v>46118</v>
      </c>
      <c r="V13" s="352"/>
      <c r="W13" s="288"/>
    </row>
    <row r="14" spans="1:23" x14ac:dyDescent="0.2">
      <c r="A14" s="354">
        <v>7</v>
      </c>
      <c r="B14" s="344">
        <f>IF(B13="","",IF(B13=E3,"",SUM(B13+1)))</f>
        <v>46119</v>
      </c>
      <c r="C14" s="285"/>
      <c r="D14" s="286"/>
      <c r="E14" s="287"/>
      <c r="F14" s="287"/>
      <c r="G14" s="287"/>
      <c r="H14" s="287"/>
      <c r="I14" s="287"/>
      <c r="J14" s="287"/>
      <c r="K14" s="355"/>
      <c r="L14" s="348" t="str">
        <f t="shared" si="0"/>
        <v/>
      </c>
      <c r="M14" s="347"/>
      <c r="N14" s="348" t="str">
        <f t="shared" si="1"/>
        <v/>
      </c>
      <c r="O14" s="391">
        <f t="shared" si="2"/>
        <v>0</v>
      </c>
      <c r="P14" s="392" t="str">
        <f>IF(N14="","",SUM(N$8:N14,J$4/24))</f>
        <v/>
      </c>
      <c r="Q14" s="356" t="str">
        <f t="shared" si="3"/>
        <v/>
      </c>
      <c r="R14" s="357" t="str">
        <f t="shared" si="4"/>
        <v/>
      </c>
      <c r="S14" s="358" t="str">
        <f t="shared" si="5"/>
        <v/>
      </c>
      <c r="T14" s="352"/>
      <c r="U14" s="359">
        <f t="shared" si="6"/>
        <v>46119</v>
      </c>
      <c r="V14" s="352"/>
      <c r="W14" s="288"/>
    </row>
    <row r="15" spans="1:23" x14ac:dyDescent="0.2">
      <c r="A15" s="354">
        <v>8</v>
      </c>
      <c r="B15" s="344">
        <f>IF(B14="","",IF(B14=E3,"",SUM(B14+1)))</f>
        <v>46120</v>
      </c>
      <c r="C15" s="285"/>
      <c r="D15" s="286"/>
      <c r="E15" s="287"/>
      <c r="F15" s="287"/>
      <c r="G15" s="287"/>
      <c r="H15" s="287"/>
      <c r="I15" s="287"/>
      <c r="J15" s="287"/>
      <c r="K15" s="355"/>
      <c r="L15" s="348" t="str">
        <f t="shared" si="0"/>
        <v/>
      </c>
      <c r="M15" s="347"/>
      <c r="N15" s="348" t="str">
        <f t="shared" si="1"/>
        <v/>
      </c>
      <c r="O15" s="391">
        <f t="shared" si="2"/>
        <v>0</v>
      </c>
      <c r="P15" s="392" t="str">
        <f>IF(N15="","",SUM(N$8:N15,J$4/24))</f>
        <v/>
      </c>
      <c r="Q15" s="356" t="str">
        <f t="shared" si="3"/>
        <v/>
      </c>
      <c r="R15" s="357" t="str">
        <f t="shared" si="4"/>
        <v/>
      </c>
      <c r="S15" s="358" t="str">
        <f t="shared" si="5"/>
        <v/>
      </c>
      <c r="T15" s="352"/>
      <c r="U15" s="359">
        <f t="shared" si="6"/>
        <v>46120</v>
      </c>
      <c r="V15" s="352"/>
      <c r="W15" s="290"/>
    </row>
    <row r="16" spans="1:23" x14ac:dyDescent="0.2">
      <c r="A16" s="354">
        <v>9</v>
      </c>
      <c r="B16" s="344">
        <f>IF(B15="","",IF(B15=E3,"",SUM(B15+1)))</f>
        <v>46121</v>
      </c>
      <c r="C16" s="285"/>
      <c r="D16" s="286"/>
      <c r="E16" s="287"/>
      <c r="F16" s="287"/>
      <c r="G16" s="287"/>
      <c r="H16" s="287"/>
      <c r="I16" s="287"/>
      <c r="J16" s="287"/>
      <c r="K16" s="355"/>
      <c r="L16" s="348" t="str">
        <f t="shared" si="0"/>
        <v/>
      </c>
      <c r="M16" s="347"/>
      <c r="N16" s="348" t="str">
        <f t="shared" si="1"/>
        <v/>
      </c>
      <c r="O16" s="391">
        <f t="shared" si="2"/>
        <v>0</v>
      </c>
      <c r="P16" s="392" t="str">
        <f>IF(N16="","",SUM(N$8:N16,J$4/24))</f>
        <v/>
      </c>
      <c r="Q16" s="356" t="str">
        <f t="shared" si="3"/>
        <v/>
      </c>
      <c r="R16" s="357" t="str">
        <f t="shared" si="4"/>
        <v/>
      </c>
      <c r="S16" s="358" t="str">
        <f t="shared" si="5"/>
        <v/>
      </c>
      <c r="T16" s="352"/>
      <c r="U16" s="359">
        <f t="shared" si="6"/>
        <v>46121</v>
      </c>
      <c r="V16" s="352"/>
      <c r="W16" s="288"/>
    </row>
    <row r="17" spans="1:23" x14ac:dyDescent="0.2">
      <c r="A17" s="354">
        <v>10</v>
      </c>
      <c r="B17" s="344">
        <f>IF(B16="","",IF(B16=E3,"",SUM(B16+1)))</f>
        <v>46122</v>
      </c>
      <c r="C17" s="285"/>
      <c r="D17" s="286"/>
      <c r="E17" s="287"/>
      <c r="F17" s="287"/>
      <c r="G17" s="287"/>
      <c r="H17" s="287"/>
      <c r="I17" s="287"/>
      <c r="J17" s="287"/>
      <c r="K17" s="355"/>
      <c r="L17" s="348" t="str">
        <f t="shared" si="0"/>
        <v/>
      </c>
      <c r="M17" s="347"/>
      <c r="N17" s="348" t="str">
        <f t="shared" si="1"/>
        <v/>
      </c>
      <c r="O17" s="391">
        <f t="shared" si="2"/>
        <v>0</v>
      </c>
      <c r="P17" s="392" t="str">
        <f>IF(N17="","",SUM(N$8:N17,J$4/24))</f>
        <v/>
      </c>
      <c r="Q17" s="356" t="str">
        <f t="shared" si="3"/>
        <v/>
      </c>
      <c r="R17" s="357" t="str">
        <f t="shared" si="4"/>
        <v/>
      </c>
      <c r="S17" s="358" t="str">
        <f t="shared" si="5"/>
        <v/>
      </c>
      <c r="T17" s="352"/>
      <c r="U17" s="359">
        <f t="shared" si="6"/>
        <v>46122</v>
      </c>
      <c r="V17" s="352"/>
      <c r="W17" s="288"/>
    </row>
    <row r="18" spans="1:23" x14ac:dyDescent="0.2">
      <c r="A18" s="354">
        <v>11</v>
      </c>
      <c r="B18" s="344">
        <f>IF(B17="","",IF(B17=E3,"",SUM(B17+1)))</f>
        <v>46123</v>
      </c>
      <c r="C18" s="285"/>
      <c r="D18" s="286"/>
      <c r="E18" s="287"/>
      <c r="F18" s="287"/>
      <c r="G18" s="287"/>
      <c r="H18" s="287"/>
      <c r="I18" s="287"/>
      <c r="J18" s="287"/>
      <c r="K18" s="355"/>
      <c r="L18" s="348" t="str">
        <f t="shared" si="0"/>
        <v/>
      </c>
      <c r="M18" s="347"/>
      <c r="N18" s="348" t="str">
        <f t="shared" si="1"/>
        <v/>
      </c>
      <c r="O18" s="391">
        <f t="shared" si="2"/>
        <v>0</v>
      </c>
      <c r="P18" s="392" t="str">
        <f>IF(N18="","",SUM(N$8:N18,J$4/24))</f>
        <v/>
      </c>
      <c r="Q18" s="356" t="str">
        <f t="shared" si="3"/>
        <v/>
      </c>
      <c r="R18" s="357" t="str">
        <f t="shared" si="4"/>
        <v/>
      </c>
      <c r="S18" s="358" t="str">
        <f t="shared" si="5"/>
        <v/>
      </c>
      <c r="T18" s="352"/>
      <c r="U18" s="359">
        <f t="shared" si="6"/>
        <v>46123</v>
      </c>
      <c r="V18" s="352"/>
      <c r="W18" s="288"/>
    </row>
    <row r="19" spans="1:23" x14ac:dyDescent="0.2">
      <c r="A19" s="354">
        <v>12</v>
      </c>
      <c r="B19" s="344">
        <f>IF(B18="","",IF(B18=E3,"",SUM(B18+1)))</f>
        <v>46124</v>
      </c>
      <c r="C19" s="285"/>
      <c r="D19" s="286"/>
      <c r="E19" s="287"/>
      <c r="F19" s="287"/>
      <c r="G19" s="287"/>
      <c r="H19" s="287"/>
      <c r="I19" s="287"/>
      <c r="J19" s="287"/>
      <c r="K19" s="355"/>
      <c r="L19" s="348" t="str">
        <f t="shared" si="0"/>
        <v/>
      </c>
      <c r="M19" s="347"/>
      <c r="N19" s="348" t="str">
        <f t="shared" si="1"/>
        <v/>
      </c>
      <c r="O19" s="391">
        <f t="shared" si="2"/>
        <v>0</v>
      </c>
      <c r="P19" s="392" t="str">
        <f>IF(N19="","",SUM(N$8:N19,J$4/24))</f>
        <v/>
      </c>
      <c r="Q19" s="356" t="str">
        <f t="shared" si="3"/>
        <v/>
      </c>
      <c r="R19" s="357" t="str">
        <f t="shared" si="4"/>
        <v/>
      </c>
      <c r="S19" s="358" t="str">
        <f t="shared" si="5"/>
        <v/>
      </c>
      <c r="T19" s="352"/>
      <c r="U19" s="359">
        <f t="shared" si="6"/>
        <v>46124</v>
      </c>
      <c r="V19" s="352"/>
      <c r="W19" s="288"/>
    </row>
    <row r="20" spans="1:23" x14ac:dyDescent="0.2">
      <c r="A20" s="354">
        <v>13</v>
      </c>
      <c r="B20" s="344">
        <f>IF(B19="","",IF(B19=E3,"",SUM(B19+1)))</f>
        <v>46125</v>
      </c>
      <c r="C20" s="285"/>
      <c r="D20" s="286"/>
      <c r="E20" s="287"/>
      <c r="F20" s="287"/>
      <c r="G20" s="287"/>
      <c r="H20" s="287"/>
      <c r="I20" s="287"/>
      <c r="J20" s="287"/>
      <c r="K20" s="355"/>
      <c r="L20" s="348" t="str">
        <f t="shared" si="0"/>
        <v/>
      </c>
      <c r="M20" s="347"/>
      <c r="N20" s="348" t="str">
        <f t="shared" si="1"/>
        <v/>
      </c>
      <c r="O20" s="391">
        <f t="shared" si="2"/>
        <v>0</v>
      </c>
      <c r="P20" s="392" t="str">
        <f>IF(N20="","",SUM(N$8:N20,J$4/24))</f>
        <v/>
      </c>
      <c r="Q20" s="356" t="str">
        <f t="shared" si="3"/>
        <v/>
      </c>
      <c r="R20" s="357" t="str">
        <f t="shared" si="4"/>
        <v/>
      </c>
      <c r="S20" s="358" t="str">
        <f t="shared" si="5"/>
        <v/>
      </c>
      <c r="T20" s="352"/>
      <c r="U20" s="359">
        <f t="shared" si="6"/>
        <v>46125</v>
      </c>
      <c r="V20" s="352"/>
      <c r="W20" s="288"/>
    </row>
    <row r="21" spans="1:23" x14ac:dyDescent="0.2">
      <c r="A21" s="354">
        <v>14</v>
      </c>
      <c r="B21" s="344">
        <f>IF(B20="","",IF(B20=E3,"",SUM(B20+1)))</f>
        <v>46126</v>
      </c>
      <c r="C21" s="285"/>
      <c r="D21" s="286"/>
      <c r="E21" s="287"/>
      <c r="F21" s="287"/>
      <c r="G21" s="287"/>
      <c r="H21" s="287"/>
      <c r="I21" s="287"/>
      <c r="J21" s="287"/>
      <c r="K21" s="355"/>
      <c r="L21" s="348" t="str">
        <f t="shared" si="0"/>
        <v/>
      </c>
      <c r="M21" s="347"/>
      <c r="N21" s="348" t="str">
        <f t="shared" si="1"/>
        <v/>
      </c>
      <c r="O21" s="391">
        <f t="shared" si="2"/>
        <v>0</v>
      </c>
      <c r="P21" s="392" t="str">
        <f>IF(N21="","",SUM(N$8:N21,J$4/24))</f>
        <v/>
      </c>
      <c r="Q21" s="356" t="str">
        <f t="shared" si="3"/>
        <v/>
      </c>
      <c r="R21" s="357" t="str">
        <f t="shared" si="4"/>
        <v/>
      </c>
      <c r="S21" s="358" t="str">
        <f t="shared" si="5"/>
        <v/>
      </c>
      <c r="T21" s="352"/>
      <c r="U21" s="359">
        <f t="shared" si="6"/>
        <v>46126</v>
      </c>
      <c r="V21" s="352"/>
      <c r="W21" s="288"/>
    </row>
    <row r="22" spans="1:23" x14ac:dyDescent="0.2">
      <c r="A22" s="354">
        <v>15</v>
      </c>
      <c r="B22" s="344">
        <f>IF(B21="","",IF(B21=E3,"",SUM(B21+1)))</f>
        <v>46127</v>
      </c>
      <c r="C22" s="285"/>
      <c r="D22" s="286"/>
      <c r="E22" s="287"/>
      <c r="F22" s="287"/>
      <c r="G22" s="287"/>
      <c r="H22" s="287"/>
      <c r="I22" s="287"/>
      <c r="J22" s="287"/>
      <c r="K22" s="355"/>
      <c r="L22" s="348" t="str">
        <f t="shared" si="0"/>
        <v/>
      </c>
      <c r="M22" s="347"/>
      <c r="N22" s="348" t="str">
        <f t="shared" si="1"/>
        <v/>
      </c>
      <c r="O22" s="391">
        <f t="shared" si="2"/>
        <v>0</v>
      </c>
      <c r="P22" s="392" t="str">
        <f>IF(N22="","",SUM(N$8:N22,J$4/24))</f>
        <v/>
      </c>
      <c r="Q22" s="356" t="str">
        <f t="shared" si="3"/>
        <v/>
      </c>
      <c r="R22" s="357" t="str">
        <f t="shared" si="4"/>
        <v/>
      </c>
      <c r="S22" s="358" t="str">
        <f t="shared" si="5"/>
        <v/>
      </c>
      <c r="T22" s="352"/>
      <c r="U22" s="359">
        <f t="shared" si="6"/>
        <v>46127</v>
      </c>
      <c r="V22" s="352"/>
      <c r="W22" s="288"/>
    </row>
    <row r="23" spans="1:23" x14ac:dyDescent="0.2">
      <c r="A23" s="354">
        <v>16</v>
      </c>
      <c r="B23" s="344">
        <f>IF(B22="","",IF(B22=E3,"",SUM(B22+1)))</f>
        <v>46128</v>
      </c>
      <c r="C23" s="285"/>
      <c r="D23" s="286"/>
      <c r="E23" s="287"/>
      <c r="F23" s="287"/>
      <c r="G23" s="287"/>
      <c r="H23" s="287"/>
      <c r="I23" s="287"/>
      <c r="J23" s="287"/>
      <c r="K23" s="355"/>
      <c r="L23" s="348" t="str">
        <f t="shared" si="0"/>
        <v/>
      </c>
      <c r="M23" s="347"/>
      <c r="N23" s="348" t="str">
        <f t="shared" si="1"/>
        <v/>
      </c>
      <c r="O23" s="391">
        <f t="shared" si="2"/>
        <v>0</v>
      </c>
      <c r="P23" s="392" t="str">
        <f>IF(N23="","",SUM(N$8:N23,J$4/24))</f>
        <v/>
      </c>
      <c r="Q23" s="356" t="str">
        <f t="shared" si="3"/>
        <v/>
      </c>
      <c r="R23" s="357" t="str">
        <f t="shared" si="4"/>
        <v/>
      </c>
      <c r="S23" s="358" t="str">
        <f t="shared" si="5"/>
        <v/>
      </c>
      <c r="T23" s="352"/>
      <c r="U23" s="359">
        <f t="shared" si="6"/>
        <v>46128</v>
      </c>
      <c r="V23" s="352"/>
      <c r="W23" s="288"/>
    </row>
    <row r="24" spans="1:23" x14ac:dyDescent="0.2">
      <c r="A24" s="354">
        <v>17</v>
      </c>
      <c r="B24" s="344">
        <f>IF(B23="","",IF(B23=E3,"",SUM(B23+1)))</f>
        <v>46129</v>
      </c>
      <c r="C24" s="285"/>
      <c r="D24" s="286"/>
      <c r="E24" s="287"/>
      <c r="F24" s="287"/>
      <c r="G24" s="287"/>
      <c r="H24" s="287"/>
      <c r="I24" s="287"/>
      <c r="J24" s="287"/>
      <c r="K24" s="355"/>
      <c r="L24" s="348" t="str">
        <f t="shared" si="0"/>
        <v/>
      </c>
      <c r="M24" s="347"/>
      <c r="N24" s="348" t="str">
        <f t="shared" si="1"/>
        <v/>
      </c>
      <c r="O24" s="391">
        <f t="shared" si="2"/>
        <v>0</v>
      </c>
      <c r="P24" s="392" t="str">
        <f>IF(N24="","",SUM(N$8:N24,J$4/24))</f>
        <v/>
      </c>
      <c r="Q24" s="356" t="str">
        <f t="shared" si="3"/>
        <v/>
      </c>
      <c r="R24" s="357" t="str">
        <f t="shared" si="4"/>
        <v/>
      </c>
      <c r="S24" s="358" t="str">
        <f t="shared" si="5"/>
        <v/>
      </c>
      <c r="T24" s="352"/>
      <c r="U24" s="359">
        <f t="shared" si="6"/>
        <v>46129</v>
      </c>
      <c r="V24" s="352"/>
      <c r="W24" s="288"/>
    </row>
    <row r="25" spans="1:23" x14ac:dyDescent="0.2">
      <c r="A25" s="354">
        <v>18</v>
      </c>
      <c r="B25" s="344">
        <f>IF(B24="","",IF(B24=E3,"",SUM(B24+1)))</f>
        <v>46130</v>
      </c>
      <c r="C25" s="285"/>
      <c r="D25" s="286"/>
      <c r="E25" s="287"/>
      <c r="F25" s="287"/>
      <c r="G25" s="287"/>
      <c r="H25" s="287"/>
      <c r="I25" s="287"/>
      <c r="J25" s="287"/>
      <c r="K25" s="355"/>
      <c r="L25" s="348" t="str">
        <f t="shared" si="0"/>
        <v/>
      </c>
      <c r="M25" s="347"/>
      <c r="N25" s="348" t="str">
        <f t="shared" si="1"/>
        <v/>
      </c>
      <c r="O25" s="391">
        <f t="shared" si="2"/>
        <v>0</v>
      </c>
      <c r="P25" s="392" t="str">
        <f>IF(N25="","",SUM(N$8:N25,J$4/24))</f>
        <v/>
      </c>
      <c r="Q25" s="356" t="str">
        <f t="shared" si="3"/>
        <v/>
      </c>
      <c r="R25" s="357" t="str">
        <f t="shared" si="4"/>
        <v/>
      </c>
      <c r="S25" s="358" t="str">
        <f t="shared" si="5"/>
        <v/>
      </c>
      <c r="T25" s="352"/>
      <c r="U25" s="359">
        <f t="shared" si="6"/>
        <v>46130</v>
      </c>
      <c r="V25" s="352"/>
      <c r="W25" s="288"/>
    </row>
    <row r="26" spans="1:23" x14ac:dyDescent="0.2">
      <c r="A26" s="354">
        <v>19</v>
      </c>
      <c r="B26" s="344">
        <f>IF(B25="","",IF(B25=E3,"",SUM(B25+1)))</f>
        <v>46131</v>
      </c>
      <c r="C26" s="285"/>
      <c r="D26" s="286"/>
      <c r="E26" s="287"/>
      <c r="F26" s="287"/>
      <c r="G26" s="287"/>
      <c r="H26" s="287"/>
      <c r="I26" s="287"/>
      <c r="J26" s="287"/>
      <c r="K26" s="355"/>
      <c r="L26" s="348" t="str">
        <f t="shared" si="0"/>
        <v/>
      </c>
      <c r="M26" s="347"/>
      <c r="N26" s="348" t="str">
        <f t="shared" si="1"/>
        <v/>
      </c>
      <c r="O26" s="391">
        <f t="shared" si="2"/>
        <v>0</v>
      </c>
      <c r="P26" s="392" t="str">
        <f>IF(N26="","",SUM(N$8:N26,J$4/24))</f>
        <v/>
      </c>
      <c r="Q26" s="356" t="str">
        <f t="shared" si="3"/>
        <v/>
      </c>
      <c r="R26" s="357" t="str">
        <f t="shared" si="4"/>
        <v/>
      </c>
      <c r="S26" s="358" t="str">
        <f t="shared" si="5"/>
        <v/>
      </c>
      <c r="T26" s="352"/>
      <c r="U26" s="359">
        <f t="shared" si="6"/>
        <v>46131</v>
      </c>
      <c r="V26" s="352"/>
      <c r="W26" s="288"/>
    </row>
    <row r="27" spans="1:23" x14ac:dyDescent="0.2">
      <c r="A27" s="354">
        <v>20</v>
      </c>
      <c r="B27" s="344">
        <f>IF(B26="","",IF(B26=E3,"",SUM(B26+1)))</f>
        <v>46132</v>
      </c>
      <c r="C27" s="285"/>
      <c r="D27" s="286"/>
      <c r="E27" s="287"/>
      <c r="F27" s="287"/>
      <c r="G27" s="287"/>
      <c r="H27" s="287"/>
      <c r="I27" s="287"/>
      <c r="J27" s="287"/>
      <c r="K27" s="355"/>
      <c r="L27" s="348" t="str">
        <f t="shared" si="0"/>
        <v/>
      </c>
      <c r="M27" s="347"/>
      <c r="N27" s="348" t="str">
        <f t="shared" si="1"/>
        <v/>
      </c>
      <c r="O27" s="391">
        <f t="shared" si="2"/>
        <v>0</v>
      </c>
      <c r="P27" s="392" t="str">
        <f>IF(N27="","",SUM(N$8:N27,J$4/24))</f>
        <v/>
      </c>
      <c r="Q27" s="356" t="str">
        <f t="shared" si="3"/>
        <v/>
      </c>
      <c r="R27" s="357" t="str">
        <f t="shared" si="4"/>
        <v/>
      </c>
      <c r="S27" s="358" t="str">
        <f t="shared" si="5"/>
        <v/>
      </c>
      <c r="T27" s="352"/>
      <c r="U27" s="359">
        <f t="shared" si="6"/>
        <v>46132</v>
      </c>
      <c r="V27" s="352"/>
      <c r="W27" s="288"/>
    </row>
    <row r="28" spans="1:23" x14ac:dyDescent="0.2">
      <c r="A28" s="354">
        <v>21</v>
      </c>
      <c r="B28" s="344">
        <f>IF(B27="","",IF(B27=E3,"",SUM(B27+1)))</f>
        <v>46133</v>
      </c>
      <c r="C28" s="285"/>
      <c r="D28" s="286"/>
      <c r="E28" s="287"/>
      <c r="F28" s="287"/>
      <c r="G28" s="287"/>
      <c r="H28" s="287"/>
      <c r="I28" s="287"/>
      <c r="J28" s="287"/>
      <c r="K28" s="355"/>
      <c r="L28" s="348" t="str">
        <f t="shared" si="0"/>
        <v/>
      </c>
      <c r="M28" s="347"/>
      <c r="N28" s="348" t="str">
        <f t="shared" si="1"/>
        <v/>
      </c>
      <c r="O28" s="391">
        <f t="shared" si="2"/>
        <v>0</v>
      </c>
      <c r="P28" s="392" t="str">
        <f>IF(N28="","",SUM(N$8:N28,J$4/24))</f>
        <v/>
      </c>
      <c r="Q28" s="356" t="str">
        <f t="shared" si="3"/>
        <v/>
      </c>
      <c r="R28" s="357" t="str">
        <f t="shared" si="4"/>
        <v/>
      </c>
      <c r="S28" s="358" t="str">
        <f t="shared" si="5"/>
        <v/>
      </c>
      <c r="T28" s="352"/>
      <c r="U28" s="359">
        <f t="shared" si="6"/>
        <v>46133</v>
      </c>
      <c r="V28" s="352"/>
      <c r="W28" s="288"/>
    </row>
    <row r="29" spans="1:23" x14ac:dyDescent="0.2">
      <c r="A29" s="354">
        <v>22</v>
      </c>
      <c r="B29" s="344">
        <f>IF(B28="","",IF(B28=E3,"",SUM(B28+1)))</f>
        <v>46134</v>
      </c>
      <c r="C29" s="285"/>
      <c r="D29" s="286"/>
      <c r="E29" s="287"/>
      <c r="F29" s="287"/>
      <c r="G29" s="287"/>
      <c r="H29" s="287"/>
      <c r="I29" s="287"/>
      <c r="J29" s="287"/>
      <c r="K29" s="355"/>
      <c r="L29" s="348" t="str">
        <f t="shared" si="0"/>
        <v/>
      </c>
      <c r="M29" s="347"/>
      <c r="N29" s="348" t="str">
        <f t="shared" si="1"/>
        <v/>
      </c>
      <c r="O29" s="391">
        <f t="shared" si="2"/>
        <v>0</v>
      </c>
      <c r="P29" s="392" t="str">
        <f>IF(N29="","",SUM(N$8:N29,J$4/24))</f>
        <v/>
      </c>
      <c r="Q29" s="356" t="str">
        <f t="shared" si="3"/>
        <v/>
      </c>
      <c r="R29" s="357" t="str">
        <f t="shared" si="4"/>
        <v/>
      </c>
      <c r="S29" s="358" t="str">
        <f t="shared" si="5"/>
        <v/>
      </c>
      <c r="T29" s="352"/>
      <c r="U29" s="359">
        <f t="shared" si="6"/>
        <v>46134</v>
      </c>
      <c r="V29" s="352"/>
      <c r="W29" s="288"/>
    </row>
    <row r="30" spans="1:23" x14ac:dyDescent="0.2">
      <c r="A30" s="354">
        <v>23</v>
      </c>
      <c r="B30" s="344">
        <f>IF(B29="","",IF(B29=E3,"",SUM(B29+1)))</f>
        <v>46135</v>
      </c>
      <c r="C30" s="285"/>
      <c r="D30" s="286"/>
      <c r="E30" s="287"/>
      <c r="F30" s="287"/>
      <c r="G30" s="287"/>
      <c r="H30" s="287"/>
      <c r="I30" s="287"/>
      <c r="J30" s="287"/>
      <c r="K30" s="355"/>
      <c r="L30" s="348" t="str">
        <f t="shared" si="0"/>
        <v/>
      </c>
      <c r="M30" s="347"/>
      <c r="N30" s="348" t="str">
        <f t="shared" si="1"/>
        <v/>
      </c>
      <c r="O30" s="391">
        <f t="shared" si="2"/>
        <v>0</v>
      </c>
      <c r="P30" s="392" t="str">
        <f>IF(N30="","",SUM(N$8:N30,J$4/24))</f>
        <v/>
      </c>
      <c r="Q30" s="356" t="str">
        <f t="shared" si="3"/>
        <v/>
      </c>
      <c r="R30" s="357" t="str">
        <f t="shared" si="4"/>
        <v/>
      </c>
      <c r="S30" s="358" t="str">
        <f t="shared" si="5"/>
        <v/>
      </c>
      <c r="T30" s="352"/>
      <c r="U30" s="359">
        <f t="shared" si="6"/>
        <v>46135</v>
      </c>
      <c r="V30" s="352"/>
      <c r="W30" s="288"/>
    </row>
    <row r="31" spans="1:23" x14ac:dyDescent="0.2">
      <c r="A31" s="354">
        <v>24</v>
      </c>
      <c r="B31" s="344">
        <f>IF(B30="","",IF(B30=E3,"",SUM(B30+1)))</f>
        <v>46136</v>
      </c>
      <c r="C31" s="285"/>
      <c r="D31" s="286"/>
      <c r="E31" s="287"/>
      <c r="F31" s="287"/>
      <c r="G31" s="287"/>
      <c r="H31" s="287"/>
      <c r="I31" s="287"/>
      <c r="J31" s="287"/>
      <c r="K31" s="355"/>
      <c r="L31" s="348" t="str">
        <f t="shared" si="0"/>
        <v/>
      </c>
      <c r="M31" s="347"/>
      <c r="N31" s="348" t="str">
        <f t="shared" si="1"/>
        <v/>
      </c>
      <c r="O31" s="391">
        <f t="shared" si="2"/>
        <v>0</v>
      </c>
      <c r="P31" s="392" t="str">
        <f>IF(N31="","",SUM(N$8:N31,J$4/24))</f>
        <v/>
      </c>
      <c r="Q31" s="356" t="str">
        <f t="shared" si="3"/>
        <v/>
      </c>
      <c r="R31" s="357" t="str">
        <f t="shared" si="4"/>
        <v/>
      </c>
      <c r="S31" s="358" t="str">
        <f t="shared" si="5"/>
        <v/>
      </c>
      <c r="T31" s="352"/>
      <c r="U31" s="359">
        <f t="shared" si="6"/>
        <v>46136</v>
      </c>
      <c r="V31" s="352"/>
      <c r="W31" s="288"/>
    </row>
    <row r="32" spans="1:23" x14ac:dyDescent="0.2">
      <c r="A32" s="354">
        <v>25</v>
      </c>
      <c r="B32" s="344">
        <f>IF(B31="","",IF(B31=E3,"",SUM(B31+1)))</f>
        <v>46137</v>
      </c>
      <c r="C32" s="285"/>
      <c r="D32" s="286"/>
      <c r="E32" s="287"/>
      <c r="F32" s="287"/>
      <c r="G32" s="287"/>
      <c r="H32" s="287"/>
      <c r="I32" s="287"/>
      <c r="J32" s="287"/>
      <c r="K32" s="355"/>
      <c r="L32" s="348" t="str">
        <f t="shared" si="0"/>
        <v/>
      </c>
      <c r="M32" s="347"/>
      <c r="N32" s="348" t="str">
        <f t="shared" si="1"/>
        <v/>
      </c>
      <c r="O32" s="391">
        <f t="shared" si="2"/>
        <v>0</v>
      </c>
      <c r="P32" s="392" t="str">
        <f>IF(N32="","",SUM(N$8:N32,J$4/24))</f>
        <v/>
      </c>
      <c r="Q32" s="356" t="str">
        <f t="shared" si="3"/>
        <v/>
      </c>
      <c r="R32" s="357" t="str">
        <f t="shared" si="4"/>
        <v/>
      </c>
      <c r="S32" s="358" t="str">
        <f t="shared" si="5"/>
        <v/>
      </c>
      <c r="T32" s="352"/>
      <c r="U32" s="359">
        <f t="shared" si="6"/>
        <v>46137</v>
      </c>
      <c r="V32" s="352"/>
      <c r="W32" s="288"/>
    </row>
    <row r="33" spans="1:23" x14ac:dyDescent="0.2">
      <c r="A33" s="354">
        <v>26</v>
      </c>
      <c r="B33" s="344">
        <f>IF(B32="","",IF(B32=E3,"",SUM(B32+1)))</f>
        <v>46138</v>
      </c>
      <c r="C33" s="285"/>
      <c r="D33" s="286"/>
      <c r="E33" s="287"/>
      <c r="F33" s="287"/>
      <c r="G33" s="287"/>
      <c r="H33" s="287"/>
      <c r="I33" s="287"/>
      <c r="J33" s="287"/>
      <c r="K33" s="355"/>
      <c r="L33" s="348" t="str">
        <f t="shared" si="0"/>
        <v/>
      </c>
      <c r="M33" s="347"/>
      <c r="N33" s="348" t="str">
        <f t="shared" si="1"/>
        <v/>
      </c>
      <c r="O33" s="391">
        <f t="shared" si="2"/>
        <v>0</v>
      </c>
      <c r="P33" s="392" t="str">
        <f>IF(N33="","",SUM(N$8:N33,J$4/24))</f>
        <v/>
      </c>
      <c r="Q33" s="356" t="str">
        <f t="shared" si="3"/>
        <v/>
      </c>
      <c r="R33" s="357" t="str">
        <f t="shared" si="4"/>
        <v/>
      </c>
      <c r="S33" s="358" t="str">
        <f t="shared" si="5"/>
        <v/>
      </c>
      <c r="T33" s="352"/>
      <c r="U33" s="359">
        <f t="shared" si="6"/>
        <v>46138</v>
      </c>
      <c r="V33" s="352"/>
      <c r="W33" s="288"/>
    </row>
    <row r="34" spans="1:23" x14ac:dyDescent="0.2">
      <c r="A34" s="354">
        <v>27</v>
      </c>
      <c r="B34" s="344">
        <f>IF(B33="","",IF(B33=E3,"",SUM(B33+1)))</f>
        <v>46139</v>
      </c>
      <c r="C34" s="285"/>
      <c r="D34" s="286"/>
      <c r="E34" s="287"/>
      <c r="F34" s="287"/>
      <c r="G34" s="287"/>
      <c r="H34" s="287"/>
      <c r="I34" s="287"/>
      <c r="J34" s="287"/>
      <c r="K34" s="355"/>
      <c r="L34" s="348" t="str">
        <f t="shared" si="0"/>
        <v/>
      </c>
      <c r="M34" s="347"/>
      <c r="N34" s="348" t="str">
        <f t="shared" si="1"/>
        <v/>
      </c>
      <c r="O34" s="391">
        <f t="shared" si="2"/>
        <v>0</v>
      </c>
      <c r="P34" s="392" t="str">
        <f>IF(N34="","",SUM(N$8:N34,J$4/24))</f>
        <v/>
      </c>
      <c r="Q34" s="356" t="str">
        <f t="shared" si="3"/>
        <v/>
      </c>
      <c r="R34" s="357" t="str">
        <f t="shared" si="4"/>
        <v/>
      </c>
      <c r="S34" s="358" t="str">
        <f t="shared" si="5"/>
        <v/>
      </c>
      <c r="T34" s="352"/>
      <c r="U34" s="359">
        <f t="shared" si="6"/>
        <v>46139</v>
      </c>
      <c r="V34" s="352"/>
      <c r="W34" s="288"/>
    </row>
    <row r="35" spans="1:23" x14ac:dyDescent="0.2">
      <c r="A35" s="354">
        <v>28</v>
      </c>
      <c r="B35" s="344">
        <f>IF(B34="","",IF(B34=E3,"",SUM(B34+1)))</f>
        <v>46140</v>
      </c>
      <c r="C35" s="285"/>
      <c r="D35" s="286"/>
      <c r="E35" s="287"/>
      <c r="F35" s="287"/>
      <c r="G35" s="287"/>
      <c r="H35" s="287"/>
      <c r="I35" s="287"/>
      <c r="J35" s="287"/>
      <c r="K35" s="355"/>
      <c r="L35" s="348" t="str">
        <f t="shared" si="0"/>
        <v/>
      </c>
      <c r="M35" s="347"/>
      <c r="N35" s="348" t="str">
        <f t="shared" si="1"/>
        <v/>
      </c>
      <c r="O35" s="391">
        <f t="shared" si="2"/>
        <v>0</v>
      </c>
      <c r="P35" s="392" t="str">
        <f>IF(N35="","",SUM(N$8:N35,J$4/24))</f>
        <v/>
      </c>
      <c r="Q35" s="356" t="str">
        <f t="shared" si="3"/>
        <v/>
      </c>
      <c r="R35" s="357" t="str">
        <f t="shared" si="4"/>
        <v/>
      </c>
      <c r="S35" s="358" t="str">
        <f t="shared" si="5"/>
        <v/>
      </c>
      <c r="T35" s="352"/>
      <c r="U35" s="359">
        <f t="shared" si="6"/>
        <v>46140</v>
      </c>
      <c r="V35" s="352"/>
      <c r="W35" s="288"/>
    </row>
    <row r="36" spans="1:23" x14ac:dyDescent="0.2">
      <c r="A36" s="354">
        <v>29</v>
      </c>
      <c r="B36" s="344">
        <f>IF(B35="","",IF(B35=E3,"",SUM(B35+1)))</f>
        <v>46141</v>
      </c>
      <c r="C36" s="285"/>
      <c r="D36" s="286"/>
      <c r="E36" s="287"/>
      <c r="F36" s="287"/>
      <c r="G36" s="287"/>
      <c r="H36" s="287"/>
      <c r="I36" s="287"/>
      <c r="J36" s="287"/>
      <c r="K36" s="355"/>
      <c r="L36" s="348" t="str">
        <f t="shared" si="0"/>
        <v/>
      </c>
      <c r="M36" s="347"/>
      <c r="N36" s="348" t="str">
        <f t="shared" si="1"/>
        <v/>
      </c>
      <c r="O36" s="391">
        <f t="shared" si="2"/>
        <v>0</v>
      </c>
      <c r="P36" s="392" t="str">
        <f>IF(N36="","",SUM(N$8:N36,J$4/24))</f>
        <v/>
      </c>
      <c r="Q36" s="356" t="str">
        <f t="shared" si="3"/>
        <v/>
      </c>
      <c r="R36" s="357" t="str">
        <f t="shared" si="4"/>
        <v/>
      </c>
      <c r="S36" s="358" t="str">
        <f t="shared" si="5"/>
        <v/>
      </c>
      <c r="T36" s="352"/>
      <c r="U36" s="359">
        <f t="shared" si="6"/>
        <v>46141</v>
      </c>
      <c r="V36" s="352"/>
      <c r="W36" s="288"/>
    </row>
    <row r="37" spans="1:23" x14ac:dyDescent="0.2">
      <c r="A37" s="354">
        <v>30</v>
      </c>
      <c r="B37" s="344">
        <f>IF(B36="","",IF(B36=E3,"",SUM(B36+1)))</f>
        <v>46142</v>
      </c>
      <c r="C37" s="285"/>
      <c r="D37" s="286"/>
      <c r="E37" s="287"/>
      <c r="F37" s="287"/>
      <c r="G37" s="287"/>
      <c r="H37" s="287"/>
      <c r="I37" s="287"/>
      <c r="J37" s="287"/>
      <c r="K37" s="355"/>
      <c r="L37" s="348" t="str">
        <f t="shared" si="0"/>
        <v/>
      </c>
      <c r="M37" s="347"/>
      <c r="N37" s="348" t="str">
        <f t="shared" si="1"/>
        <v/>
      </c>
      <c r="O37" s="391">
        <f t="shared" si="2"/>
        <v>0</v>
      </c>
      <c r="P37" s="392" t="str">
        <f>IF(N37="","",SUM(N$8:N37,J$4/24))</f>
        <v/>
      </c>
      <c r="Q37" s="356" t="str">
        <f t="shared" si="3"/>
        <v/>
      </c>
      <c r="R37" s="357" t="str">
        <f t="shared" si="4"/>
        <v/>
      </c>
      <c r="S37" s="358" t="str">
        <f t="shared" si="5"/>
        <v/>
      </c>
      <c r="T37" s="352"/>
      <c r="U37" s="359">
        <f t="shared" si="6"/>
        <v>46142</v>
      </c>
      <c r="V37" s="352"/>
      <c r="W37" s="288"/>
    </row>
    <row r="38" spans="1:23" x14ac:dyDescent="0.2">
      <c r="A38" s="354">
        <v>31</v>
      </c>
      <c r="B38" s="344" t="str">
        <f>IF(B37="","",IF(B37=E3,"",SUM(B37+1)))</f>
        <v/>
      </c>
      <c r="C38" s="285"/>
      <c r="D38" s="286"/>
      <c r="E38" s="287"/>
      <c r="F38" s="287"/>
      <c r="G38" s="287"/>
      <c r="H38" s="287"/>
      <c r="I38" s="287"/>
      <c r="J38" s="287"/>
      <c r="K38" s="355"/>
      <c r="L38" s="348" t="str">
        <f t="shared" si="0"/>
        <v/>
      </c>
      <c r="M38" s="347"/>
      <c r="N38" s="348" t="str">
        <f t="shared" si="1"/>
        <v/>
      </c>
      <c r="O38" s="391">
        <f t="shared" si="2"/>
        <v>0</v>
      </c>
      <c r="P38" s="392" t="str">
        <f>IF(N38="","",SUM(N$8:N38,J$4/24))</f>
        <v/>
      </c>
      <c r="Q38" s="356" t="str">
        <f t="shared" si="3"/>
        <v/>
      </c>
      <c r="R38" s="357" t="str">
        <f t="shared" si="4"/>
        <v/>
      </c>
      <c r="S38" s="358" t="str">
        <f t="shared" si="5"/>
        <v/>
      </c>
      <c r="T38" s="352"/>
      <c r="U38" s="359" t="str">
        <f t="shared" si="6"/>
        <v/>
      </c>
      <c r="V38" s="352"/>
      <c r="W38" s="288"/>
    </row>
    <row r="39" spans="1:23" x14ac:dyDescent="0.2">
      <c r="A39" s="354">
        <v>32</v>
      </c>
      <c r="B39" s="344" t="str">
        <f>IF(B38="","",IF(B38=E3,"",SUM(B38+1)))</f>
        <v/>
      </c>
      <c r="C39" s="285"/>
      <c r="D39" s="286"/>
      <c r="E39" s="287"/>
      <c r="F39" s="287"/>
      <c r="G39" s="287"/>
      <c r="H39" s="287"/>
      <c r="I39" s="287"/>
      <c r="J39" s="287"/>
      <c r="K39" s="355"/>
      <c r="L39" s="348" t="str">
        <f t="shared" si="0"/>
        <v/>
      </c>
      <c r="M39" s="347"/>
      <c r="N39" s="348" t="str">
        <f t="shared" si="1"/>
        <v/>
      </c>
      <c r="O39" s="391">
        <f t="shared" si="2"/>
        <v>0</v>
      </c>
      <c r="P39" s="392" t="str">
        <f>IF(N39="","",SUM(N$8:N39,J$4/24))</f>
        <v/>
      </c>
      <c r="Q39" s="356" t="str">
        <f t="shared" si="3"/>
        <v/>
      </c>
      <c r="R39" s="357" t="str">
        <f t="shared" si="4"/>
        <v/>
      </c>
      <c r="S39" s="358" t="str">
        <f t="shared" si="5"/>
        <v/>
      </c>
      <c r="T39" s="352"/>
      <c r="U39" s="359" t="str">
        <f t="shared" si="6"/>
        <v/>
      </c>
      <c r="V39" s="352"/>
      <c r="W39" s="288"/>
    </row>
    <row r="40" spans="1:23" x14ac:dyDescent="0.2">
      <c r="A40" s="354">
        <v>33</v>
      </c>
      <c r="B40" s="344" t="str">
        <f>IF(B39="","",IF(B39=E3,"",SUM(B39+1)))</f>
        <v/>
      </c>
      <c r="C40" s="285"/>
      <c r="D40" s="286"/>
      <c r="E40" s="287"/>
      <c r="F40" s="287"/>
      <c r="G40" s="287"/>
      <c r="H40" s="287"/>
      <c r="I40" s="287"/>
      <c r="J40" s="287"/>
      <c r="K40" s="355"/>
      <c r="L40" s="348" t="str">
        <f t="shared" si="0"/>
        <v/>
      </c>
      <c r="M40" s="347"/>
      <c r="N40" s="348" t="str">
        <f t="shared" si="1"/>
        <v/>
      </c>
      <c r="O40" s="391">
        <f t="shared" si="2"/>
        <v>0</v>
      </c>
      <c r="P40" s="392" t="str">
        <f>IF(N40="","",SUM(N$8:N40,J$4/24))</f>
        <v/>
      </c>
      <c r="Q40" s="356" t="str">
        <f t="shared" si="3"/>
        <v/>
      </c>
      <c r="R40" s="357" t="str">
        <f t="shared" si="4"/>
        <v/>
      </c>
      <c r="S40" s="358" t="str">
        <f t="shared" si="5"/>
        <v/>
      </c>
      <c r="T40" s="352"/>
      <c r="U40" s="359" t="str">
        <f t="shared" si="6"/>
        <v/>
      </c>
      <c r="V40" s="352"/>
      <c r="W40" s="288"/>
    </row>
    <row r="41" spans="1:23" x14ac:dyDescent="0.2">
      <c r="A41" s="354">
        <v>34</v>
      </c>
      <c r="B41" s="344" t="str">
        <f>IF(B40="","",IF(B40=E3,"",SUM(B40+1)))</f>
        <v/>
      </c>
      <c r="C41" s="285"/>
      <c r="D41" s="286"/>
      <c r="E41" s="287"/>
      <c r="F41" s="287"/>
      <c r="G41" s="287"/>
      <c r="H41" s="287"/>
      <c r="I41" s="287"/>
      <c r="J41" s="287"/>
      <c r="K41" s="355"/>
      <c r="L41" s="348" t="str">
        <f t="shared" si="0"/>
        <v/>
      </c>
      <c r="M41" s="347"/>
      <c r="N41" s="348" t="str">
        <f t="shared" si="1"/>
        <v/>
      </c>
      <c r="O41" s="391">
        <f t="shared" si="2"/>
        <v>0</v>
      </c>
      <c r="P41" s="392" t="str">
        <f>IF(N41="","",SUM(N$8:N41,J$4/24))</f>
        <v/>
      </c>
      <c r="Q41" s="356" t="str">
        <f t="shared" si="3"/>
        <v/>
      </c>
      <c r="R41" s="357" t="str">
        <f t="shared" si="4"/>
        <v/>
      </c>
      <c r="S41" s="358" t="str">
        <f t="shared" si="5"/>
        <v/>
      </c>
      <c r="T41" s="352"/>
      <c r="U41" s="359" t="str">
        <f t="shared" si="6"/>
        <v/>
      </c>
      <c r="V41" s="352"/>
      <c r="W41" s="288"/>
    </row>
    <row r="42" spans="1:23" x14ac:dyDescent="0.2">
      <c r="A42" s="354">
        <v>35</v>
      </c>
      <c r="B42" s="344" t="str">
        <f>IF(B41="","",IF(B41=E3,"",SUM(B41+1)))</f>
        <v/>
      </c>
      <c r="C42" s="285"/>
      <c r="D42" s="286"/>
      <c r="E42" s="287"/>
      <c r="F42" s="287"/>
      <c r="G42" s="287"/>
      <c r="H42" s="287"/>
      <c r="I42" s="287"/>
      <c r="J42" s="287"/>
      <c r="K42" s="355"/>
      <c r="L42" s="348" t="str">
        <f t="shared" si="0"/>
        <v/>
      </c>
      <c r="M42" s="347"/>
      <c r="N42" s="348" t="str">
        <f t="shared" si="1"/>
        <v/>
      </c>
      <c r="O42" s="391">
        <f t="shared" si="2"/>
        <v>0</v>
      </c>
      <c r="P42" s="392" t="str">
        <f>IF(N42="","",SUM(N$8:N42,J$4/24))</f>
        <v/>
      </c>
      <c r="Q42" s="356" t="str">
        <f t="shared" si="3"/>
        <v/>
      </c>
      <c r="R42" s="357" t="str">
        <f t="shared" si="4"/>
        <v/>
      </c>
      <c r="S42" s="358" t="str">
        <f t="shared" si="5"/>
        <v/>
      </c>
      <c r="T42" s="352"/>
      <c r="U42" s="359" t="str">
        <f t="shared" si="6"/>
        <v/>
      </c>
      <c r="V42" s="352"/>
      <c r="W42" s="288"/>
    </row>
    <row r="43" spans="1:23" ht="13.5" thickBot="1" x14ac:dyDescent="0.25">
      <c r="A43" s="332"/>
      <c r="B43" s="361"/>
      <c r="C43" s="362"/>
      <c r="D43" s="347"/>
      <c r="E43" s="363"/>
      <c r="F43" s="347"/>
      <c r="G43" s="347"/>
      <c r="H43" s="347"/>
      <c r="I43" s="347"/>
      <c r="J43" s="347"/>
      <c r="K43" s="364" t="s">
        <v>181</v>
      </c>
      <c r="L43" s="365">
        <f>SUM(L8:L42)</f>
        <v>0</v>
      </c>
      <c r="M43" s="11"/>
      <c r="N43" s="365">
        <f>IF(AND(COUNTA(N8:N42)="",J4=0),"",SUM(N$8:N42,J$4/24))</f>
        <v>0</v>
      </c>
      <c r="O43" s="393"/>
      <c r="P43" s="393"/>
      <c r="Q43" s="366" t="str">
        <f>IF(N43=0,"",IF(N43&lt;0,"= Minus","= Plus"))</f>
        <v/>
      </c>
      <c r="R43" s="367">
        <f>IF(N43="","",MOD(ABS(N43),60)+$N$56)</f>
        <v>0</v>
      </c>
      <c r="S43" s="368" t="str">
        <f>IF(N43="","","h")</f>
        <v>h</v>
      </c>
      <c r="T43" s="11"/>
      <c r="U43" s="369"/>
      <c r="V43" s="11"/>
      <c r="W43" s="291"/>
    </row>
    <row r="44" spans="1:23" ht="13.5" thickTop="1" x14ac:dyDescent="0.2">
      <c r="A44" s="370"/>
      <c r="B44" s="263"/>
      <c r="C44" s="371"/>
      <c r="D44" s="263"/>
      <c r="E44" s="263"/>
      <c r="F44" s="263"/>
      <c r="G44" s="263"/>
      <c r="H44" s="263"/>
      <c r="I44" s="263"/>
      <c r="J44" s="263"/>
      <c r="K44" s="263"/>
      <c r="L44" s="375"/>
      <c r="M44" s="263"/>
      <c r="N44" s="263"/>
      <c r="O44" s="263"/>
      <c r="P44" s="263"/>
      <c r="Q44" s="372" t="s">
        <v>180</v>
      </c>
      <c r="R44" s="373">
        <f>ROUND(N43*24,2)</f>
        <v>0</v>
      </c>
      <c r="S44" s="263"/>
      <c r="T44" s="263"/>
      <c r="U44" s="374"/>
      <c r="V44" s="263"/>
      <c r="W44" s="263"/>
    </row>
    <row r="45" spans="1:23" ht="18.75" x14ac:dyDescent="0.3">
      <c r="A45" s="50" t="str">
        <f>CONCATENATE(A!$E$5,", ",A!$E$6)</f>
        <v xml:space="preserve">, </v>
      </c>
      <c r="B45" s="45"/>
      <c r="C45" s="292"/>
      <c r="D45" s="45"/>
      <c r="E45" s="45"/>
      <c r="F45" s="52"/>
      <c r="G45" s="56"/>
      <c r="H45" s="52"/>
      <c r="I45" s="52"/>
      <c r="J45" s="52"/>
      <c r="K45" s="56" t="s">
        <v>179</v>
      </c>
      <c r="L45" s="52">
        <f>Mrz!U48</f>
        <v>0</v>
      </c>
      <c r="M45" s="299"/>
      <c r="N45" s="45"/>
      <c r="O45" s="45"/>
      <c r="P45" s="45"/>
      <c r="Q45" s="56"/>
      <c r="R45" s="45"/>
      <c r="S45" s="45"/>
      <c r="T45" s="45"/>
      <c r="U45" s="295"/>
      <c r="V45" s="45"/>
      <c r="W45" s="45"/>
    </row>
    <row r="46" spans="1:23" x14ac:dyDescent="0.2">
      <c r="A46" s="45"/>
      <c r="B46" s="296"/>
      <c r="C46" s="292"/>
      <c r="D46" s="45"/>
      <c r="E46" s="45"/>
      <c r="F46" s="52"/>
      <c r="G46" s="56"/>
      <c r="H46" s="52"/>
      <c r="I46" s="52"/>
      <c r="J46" s="45"/>
      <c r="K46" s="56" t="s">
        <v>178</v>
      </c>
      <c r="L46" s="52">
        <f>Mrz!U47</f>
        <v>0</v>
      </c>
      <c r="M46" s="299"/>
      <c r="N46" s="45"/>
      <c r="O46" s="45"/>
      <c r="P46" s="45"/>
      <c r="Q46" s="56"/>
      <c r="R46" s="45"/>
      <c r="S46" s="45"/>
      <c r="T46" s="45"/>
      <c r="U46" s="295"/>
      <c r="V46" s="45"/>
      <c r="W46" s="45"/>
    </row>
    <row r="47" spans="1:23" x14ac:dyDescent="0.2">
      <c r="A47" s="45"/>
      <c r="B47" s="296"/>
      <c r="C47" s="292"/>
      <c r="D47" s="45"/>
      <c r="E47" s="45"/>
      <c r="F47" s="52"/>
      <c r="G47" s="56"/>
      <c r="H47" s="52"/>
      <c r="I47" s="52"/>
      <c r="J47" s="45"/>
      <c r="K47" s="56" t="s">
        <v>177</v>
      </c>
      <c r="L47" s="293"/>
      <c r="M47" s="294"/>
      <c r="N47" s="45"/>
      <c r="O47" s="45"/>
      <c r="P47" s="45"/>
      <c r="Q47" s="56"/>
      <c r="R47" s="45"/>
      <c r="S47" s="45"/>
      <c r="T47" s="56" t="s">
        <v>176</v>
      </c>
      <c r="U47" s="297">
        <f>IF((L48-L45)&lt;0,0,L48-L45)</f>
        <v>0</v>
      </c>
      <c r="V47" s="45"/>
      <c r="W47" s="45"/>
    </row>
    <row r="48" spans="1:23" ht="15" x14ac:dyDescent="0.35">
      <c r="A48" s="45"/>
      <c r="B48" s="296"/>
      <c r="C48" s="292"/>
      <c r="D48" s="45"/>
      <c r="E48" s="45"/>
      <c r="F48" s="45"/>
      <c r="G48" s="56"/>
      <c r="H48" s="45"/>
      <c r="I48" s="45"/>
      <c r="J48" s="45"/>
      <c r="K48" s="56" t="s">
        <v>175</v>
      </c>
      <c r="L48" s="298">
        <f>L45+L46-L47</f>
        <v>0</v>
      </c>
      <c r="M48" s="299"/>
      <c r="N48" s="45"/>
      <c r="O48" s="45"/>
      <c r="P48" s="45"/>
      <c r="Q48" s="56"/>
      <c r="R48" s="45"/>
      <c r="S48" s="45"/>
      <c r="T48" s="56" t="s">
        <v>174</v>
      </c>
      <c r="U48" s="297">
        <f>IF((L48-L45)&lt;0,L48,L48-U47)</f>
        <v>0</v>
      </c>
      <c r="V48" s="45"/>
      <c r="W48" s="45"/>
    </row>
    <row r="49" spans="1:23" x14ac:dyDescent="0.2">
      <c r="A49" s="45"/>
      <c r="B49" s="296"/>
      <c r="C49" s="292"/>
      <c r="D49" s="45"/>
      <c r="E49" s="45"/>
      <c r="F49" s="45"/>
      <c r="G49" s="56"/>
      <c r="H49" s="45"/>
      <c r="I49" s="45"/>
      <c r="J49" s="45"/>
      <c r="K49" s="45"/>
      <c r="L49" s="45"/>
      <c r="M49" s="299"/>
      <c r="N49" s="45"/>
      <c r="O49" s="45"/>
      <c r="P49" s="45"/>
      <c r="Q49" s="56"/>
      <c r="R49" s="45"/>
      <c r="S49" s="45"/>
      <c r="T49" s="45"/>
      <c r="U49" s="295"/>
      <c r="V49" s="45"/>
      <c r="W49" s="45"/>
    </row>
  </sheetData>
  <sheetProtection algorithmName="SHA-512" hashValue="TINlpzKxUbQPuNY8MwJRsvxsofOnCBdQZ77FGHognBxSzPWA3ZpNkG7pzkMzvfiQSxu8LaAO4C2Qg77EPyDrDQ==" saltValue="CNhVX6XXCPwCEmm6ZoSpDA==" spinCount="100000" sheet="1" objects="1" scenarios="1"/>
  <conditionalFormatting sqref="B8:B42 K8:K42 U8:U42">
    <cfRule type="expression" dxfId="17" priority="1" stopIfTrue="1">
      <formula>WEEKDAY($B8)=7</formula>
    </cfRule>
    <cfRule type="expression" dxfId="16" priority="2" stopIfTrue="1">
      <formula>WEEKDAY($B8)=1</formula>
    </cfRule>
  </conditionalFormatting>
  <hyperlinks>
    <hyperlink ref="B1" location="Zentrale!A1" display="Zentrale!A1" xr:uid="{6CAA7243-BFA9-4BED-A31D-349AF345D499}"/>
    <hyperlink ref="L1" location="Umrechnung!A1" display="Umrechnung!A1" xr:uid="{BD2869FF-31C5-4630-B9C5-47548C33E55B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72" orientation="landscape" horizontalDpi="4294967292" verticalDpi="300" r:id="rId1"/>
  <headerFooter alignWithMargins="0">
    <oddHeader>&amp;C&amp;14&amp;D</oddHeader>
    <oddFooter>&amp;R&amp;14&amp;F   © Auvista Verlag München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05464-C2F0-4936-B080-DABE85F4D058}">
  <dimension ref="A1:W49"/>
  <sheetViews>
    <sheetView showRowColHeaders="0" zoomScaleNormal="100" workbookViewId="0">
      <pane ySplit="6045" topLeftCell="A43"/>
      <selection activeCell="C9" sqref="C9"/>
      <selection pane="bottomLeft" activeCell="C9" sqref="C9"/>
    </sheetView>
  </sheetViews>
  <sheetFormatPr baseColWidth="10" defaultRowHeight="12.75" x14ac:dyDescent="0.2"/>
  <cols>
    <col min="1" max="1" width="4.28515625" style="309" customWidth="1"/>
    <col min="2" max="2" width="10.140625" style="311" customWidth="1"/>
    <col min="3" max="3" width="30.7109375" style="312" customWidth="1"/>
    <col min="4" max="4" width="1.5703125" style="309" customWidth="1"/>
    <col min="5" max="6" width="8.42578125" style="309" customWidth="1"/>
    <col min="7" max="9" width="8.42578125" style="309" hidden="1" customWidth="1"/>
    <col min="10" max="10" width="8.42578125" style="309" customWidth="1"/>
    <col min="11" max="11" width="1.5703125" style="309" customWidth="1"/>
    <col min="12" max="12" width="8.42578125" style="309" customWidth="1"/>
    <col min="13" max="13" width="1.5703125" style="309" customWidth="1"/>
    <col min="14" max="14" width="8.42578125" style="309" customWidth="1"/>
    <col min="15" max="16" width="1.5703125" style="309" customWidth="1"/>
    <col min="17" max="17" width="7.42578125" style="313" customWidth="1"/>
    <col min="18" max="18" width="8.42578125" style="309" customWidth="1"/>
    <col min="19" max="19" width="2.140625" style="309" customWidth="1"/>
    <col min="20" max="20" width="1.5703125" style="309" customWidth="1"/>
    <col min="21" max="21" width="11" style="314" customWidth="1"/>
    <col min="22" max="23" width="1.5703125" style="309" customWidth="1"/>
    <col min="24" max="16384" width="11.42578125" style="309"/>
  </cols>
  <sheetData>
    <row r="1" spans="1:23" ht="18" x14ac:dyDescent="0.25">
      <c r="A1" s="1" t="s">
        <v>194</v>
      </c>
      <c r="B1" s="33" t="s">
        <v>54</v>
      </c>
      <c r="C1" s="315" t="s">
        <v>193</v>
      </c>
      <c r="D1" s="254"/>
      <c r="E1" s="316"/>
      <c r="F1" s="315"/>
      <c r="G1" s="254"/>
      <c r="H1" s="315"/>
      <c r="I1" s="315"/>
      <c r="J1" s="317" t="s">
        <v>192</v>
      </c>
      <c r="K1" s="254"/>
      <c r="L1" s="382" t="s">
        <v>276</v>
      </c>
      <c r="M1" s="254"/>
      <c r="N1" s="254"/>
      <c r="O1" s="318"/>
      <c r="P1" s="318"/>
      <c r="Q1" s="254" t="str">
        <f>IF(A!E6="","",A!E6)</f>
        <v/>
      </c>
      <c r="R1" s="319"/>
      <c r="S1" s="320"/>
      <c r="T1" s="254"/>
      <c r="U1" s="321"/>
      <c r="V1" s="254"/>
      <c r="W1" s="254"/>
    </row>
    <row r="2" spans="1:23" x14ac:dyDescent="0.2">
      <c r="A2" s="376" t="s">
        <v>274</v>
      </c>
      <c r="B2" s="381"/>
      <c r="C2" s="322" t="s">
        <v>191</v>
      </c>
      <c r="D2" s="260"/>
      <c r="E2" s="401">
        <v>46143</v>
      </c>
      <c r="F2" s="260"/>
      <c r="G2" s="11"/>
      <c r="H2" s="260"/>
      <c r="I2" s="260"/>
      <c r="J2" s="385">
        <f>Apr!J2</f>
        <v>0</v>
      </c>
      <c r="K2" s="323" t="s">
        <v>190</v>
      </c>
      <c r="L2" s="11"/>
      <c r="M2" s="11"/>
      <c r="N2" s="11"/>
      <c r="O2" s="324"/>
      <c r="P2" s="324"/>
      <c r="Q2" s="260"/>
      <c r="R2" s="11"/>
      <c r="S2" s="260"/>
      <c r="T2" s="11"/>
      <c r="U2" s="325"/>
      <c r="V2" s="11"/>
      <c r="W2" s="11"/>
    </row>
    <row r="3" spans="1:23" x14ac:dyDescent="0.2">
      <c r="A3" s="326"/>
      <c r="B3" s="327"/>
      <c r="C3" s="322" t="s">
        <v>189</v>
      </c>
      <c r="D3" s="11"/>
      <c r="E3" s="401">
        <v>46173</v>
      </c>
      <c r="F3" s="260"/>
      <c r="G3" s="11"/>
      <c r="H3" s="260"/>
      <c r="I3" s="260"/>
      <c r="J3" s="328" t="s">
        <v>188</v>
      </c>
      <c r="K3" s="11"/>
      <c r="L3" s="11"/>
      <c r="M3" s="11"/>
      <c r="N3" s="11"/>
      <c r="O3" s="11"/>
      <c r="P3" s="329"/>
      <c r="Q3" s="260"/>
      <c r="R3" s="330"/>
      <c r="S3" s="331"/>
      <c r="T3" s="11"/>
      <c r="U3" s="325"/>
      <c r="V3" s="11"/>
      <c r="W3" s="11"/>
    </row>
    <row r="4" spans="1:23" x14ac:dyDescent="0.2">
      <c r="A4" s="332"/>
      <c r="B4" s="327"/>
      <c r="C4" s="259"/>
      <c r="D4" s="11"/>
      <c r="E4" s="333">
        <f ca="1">IF(E2="",TODAY(),E2)</f>
        <v>46143</v>
      </c>
      <c r="F4" s="260"/>
      <c r="G4" s="11"/>
      <c r="H4" s="260"/>
      <c r="I4" s="260"/>
      <c r="J4" s="386">
        <f>Apr!R44</f>
        <v>0</v>
      </c>
      <c r="K4" s="323" t="s">
        <v>187</v>
      </c>
      <c r="L4" s="11"/>
      <c r="M4" s="11"/>
      <c r="N4" s="11"/>
      <c r="O4" s="11"/>
      <c r="P4" s="324"/>
      <c r="Q4" s="334"/>
      <c r="R4" s="260"/>
      <c r="S4" s="11"/>
      <c r="T4" s="11"/>
      <c r="U4" s="325"/>
      <c r="V4" s="11"/>
      <c r="W4" s="11"/>
    </row>
    <row r="5" spans="1:23" x14ac:dyDescent="0.2">
      <c r="A5" s="332"/>
      <c r="B5" s="327"/>
      <c r="C5" s="259"/>
      <c r="D5" s="11"/>
      <c r="E5" s="11"/>
      <c r="F5" s="11"/>
      <c r="G5" s="11"/>
      <c r="H5" s="11"/>
      <c r="I5" s="11"/>
      <c r="J5" s="11"/>
      <c r="K5" s="11"/>
      <c r="L5" s="260"/>
      <c r="M5" s="11"/>
      <c r="N5" s="324"/>
      <c r="O5" s="11"/>
      <c r="P5" s="324"/>
      <c r="Q5" s="260"/>
      <c r="R5" s="260"/>
      <c r="S5" s="11"/>
      <c r="T5" s="11"/>
      <c r="U5" s="325"/>
      <c r="V5" s="11"/>
      <c r="W5" s="269"/>
    </row>
    <row r="6" spans="1:23" ht="23.25" thickBot="1" x14ac:dyDescent="0.25">
      <c r="A6" s="335"/>
      <c r="B6" s="336" t="s">
        <v>110</v>
      </c>
      <c r="C6" s="337" t="s">
        <v>19</v>
      </c>
      <c r="D6" s="269"/>
      <c r="E6" s="261"/>
      <c r="F6" s="261"/>
      <c r="G6" s="261"/>
      <c r="H6" s="261"/>
      <c r="I6" s="261"/>
      <c r="J6" s="328"/>
      <c r="K6" s="11"/>
      <c r="L6" s="338" t="s">
        <v>186</v>
      </c>
      <c r="M6" s="11"/>
      <c r="N6" s="338" t="s">
        <v>185</v>
      </c>
      <c r="O6" s="11"/>
      <c r="P6" s="338"/>
      <c r="Q6" s="339" t="s">
        <v>74</v>
      </c>
      <c r="R6" s="340"/>
      <c r="S6" s="340"/>
      <c r="T6" s="337"/>
      <c r="U6" s="341"/>
      <c r="V6" s="337"/>
      <c r="W6" s="269"/>
    </row>
    <row r="7" spans="1:23" ht="15.75" thickBot="1" x14ac:dyDescent="0.3">
      <c r="A7" s="332"/>
      <c r="B7" s="270" t="s">
        <v>121</v>
      </c>
      <c r="C7" s="271" t="s">
        <v>19</v>
      </c>
      <c r="D7" s="272"/>
      <c r="E7" s="273">
        <v>1</v>
      </c>
      <c r="F7" s="274">
        <v>2</v>
      </c>
      <c r="G7" s="274">
        <v>3</v>
      </c>
      <c r="H7" s="274">
        <v>4</v>
      </c>
      <c r="I7" s="274">
        <v>5</v>
      </c>
      <c r="J7" s="274">
        <v>6</v>
      </c>
      <c r="K7" s="342"/>
      <c r="L7" s="275"/>
      <c r="M7" s="276"/>
      <c r="N7" s="277"/>
      <c r="O7" s="278"/>
      <c r="P7" s="279"/>
      <c r="Q7" s="280"/>
      <c r="R7" s="281"/>
      <c r="S7" s="282"/>
      <c r="T7" s="281"/>
      <c r="U7" s="283">
        <f ca="1">E4</f>
        <v>46143</v>
      </c>
      <c r="V7" s="281"/>
      <c r="W7" s="284"/>
    </row>
    <row r="8" spans="1:23" x14ac:dyDescent="0.2">
      <c r="A8" s="343" t="s">
        <v>184</v>
      </c>
      <c r="B8" s="344">
        <f>IF(E2="","",E2)</f>
        <v>46143</v>
      </c>
      <c r="C8" s="285" t="s">
        <v>202</v>
      </c>
      <c r="D8" s="286"/>
      <c r="E8" s="287"/>
      <c r="F8" s="287"/>
      <c r="G8" s="287"/>
      <c r="H8" s="287"/>
      <c r="I8" s="287"/>
      <c r="J8" s="287"/>
      <c r="K8" s="345"/>
      <c r="L8" s="346" t="str">
        <f t="shared" ref="L8:L42" si="0">IF(COUNTA(E8:J8)&lt;1,"",IF(O8&lt;0,"geht?",O8))</f>
        <v/>
      </c>
      <c r="M8" s="347"/>
      <c r="N8" s="348" t="str">
        <f t="shared" ref="N8:N42" si="1">IF(COUNTA(E8:J8)&lt;1,"",IF(O8&lt;0,"geht?",SUM(L8-J$2)))</f>
        <v/>
      </c>
      <c r="O8" s="391">
        <f t="shared" ref="O8:O42" si="2">SUM(E8:J8)/24</f>
        <v>0</v>
      </c>
      <c r="P8" s="392" t="str">
        <f>IF(N8="","",SUM(N$8:N8,J$4/24))</f>
        <v/>
      </c>
      <c r="Q8" s="349" t="str">
        <f t="shared" ref="Q8:Q42" si="3">IF(P8="","",IF(P8&lt;0,"Minus =","Plus ="))</f>
        <v/>
      </c>
      <c r="R8" s="350" t="str">
        <f t="shared" ref="R8:R42" si="4">IF(P8="","",MOD(ABS(P8),60)+$N$56)</f>
        <v/>
      </c>
      <c r="S8" s="351" t="str">
        <f t="shared" ref="S8:S42" si="5">IF(P8="","","h")</f>
        <v/>
      </c>
      <c r="T8" s="352"/>
      <c r="U8" s="353">
        <f t="shared" ref="U8:U42" si="6">B8</f>
        <v>46143</v>
      </c>
      <c r="V8" s="352"/>
      <c r="W8" s="288"/>
    </row>
    <row r="9" spans="1:23" x14ac:dyDescent="0.2">
      <c r="A9" s="354">
        <v>2</v>
      </c>
      <c r="B9" s="344">
        <f>IF(B8="","",SUM(B8+1))</f>
        <v>46144</v>
      </c>
      <c r="C9" s="285"/>
      <c r="D9" s="286"/>
      <c r="E9" s="287"/>
      <c r="F9" s="287"/>
      <c r="G9" s="287"/>
      <c r="H9" s="287"/>
      <c r="I9" s="287"/>
      <c r="J9" s="287"/>
      <c r="K9" s="355"/>
      <c r="L9" s="348" t="str">
        <f t="shared" si="0"/>
        <v/>
      </c>
      <c r="M9" s="347"/>
      <c r="N9" s="348" t="str">
        <f t="shared" si="1"/>
        <v/>
      </c>
      <c r="O9" s="391">
        <f t="shared" si="2"/>
        <v>0</v>
      </c>
      <c r="P9" s="392" t="str">
        <f>IF(N9="","",SUM(N$8:N9,J$4/24))</f>
        <v/>
      </c>
      <c r="Q9" s="356" t="str">
        <f t="shared" si="3"/>
        <v/>
      </c>
      <c r="R9" s="357" t="str">
        <f t="shared" si="4"/>
        <v/>
      </c>
      <c r="S9" s="358" t="str">
        <f t="shared" si="5"/>
        <v/>
      </c>
      <c r="T9" s="352"/>
      <c r="U9" s="359">
        <f t="shared" si="6"/>
        <v>46144</v>
      </c>
      <c r="V9" s="352"/>
      <c r="W9" s="288"/>
    </row>
    <row r="10" spans="1:23" x14ac:dyDescent="0.2">
      <c r="A10" s="354">
        <v>3</v>
      </c>
      <c r="B10" s="344">
        <f>IF(B9="","",IF(B9=E3,"",SUM(B9+1)))</f>
        <v>46145</v>
      </c>
      <c r="C10" s="285"/>
      <c r="D10" s="286"/>
      <c r="E10" s="287"/>
      <c r="F10" s="287"/>
      <c r="G10" s="287"/>
      <c r="H10" s="287"/>
      <c r="I10" s="287"/>
      <c r="J10" s="287"/>
      <c r="K10" s="355"/>
      <c r="L10" s="348" t="str">
        <f t="shared" si="0"/>
        <v/>
      </c>
      <c r="M10" s="347"/>
      <c r="N10" s="348" t="str">
        <f t="shared" si="1"/>
        <v/>
      </c>
      <c r="O10" s="391">
        <f t="shared" si="2"/>
        <v>0</v>
      </c>
      <c r="P10" s="392" t="str">
        <f>IF(N10="","",SUM(N$8:N10,J$4/24))</f>
        <v/>
      </c>
      <c r="Q10" s="356" t="str">
        <f t="shared" si="3"/>
        <v/>
      </c>
      <c r="R10" s="357" t="str">
        <f t="shared" si="4"/>
        <v/>
      </c>
      <c r="S10" s="358" t="str">
        <f t="shared" si="5"/>
        <v/>
      </c>
      <c r="T10" s="352"/>
      <c r="U10" s="359">
        <f t="shared" si="6"/>
        <v>46145</v>
      </c>
      <c r="V10" s="352"/>
      <c r="W10" s="288"/>
    </row>
    <row r="11" spans="1:23" x14ac:dyDescent="0.2">
      <c r="A11" s="360">
        <v>4</v>
      </c>
      <c r="B11" s="344">
        <f>IF(B10="","",IF(B10=E3,"",SUM(B10+1)))</f>
        <v>46146</v>
      </c>
      <c r="C11" s="285"/>
      <c r="D11" s="286"/>
      <c r="E11" s="287"/>
      <c r="F11" s="287"/>
      <c r="G11" s="287"/>
      <c r="H11" s="287"/>
      <c r="I11" s="287"/>
      <c r="J11" s="287"/>
      <c r="K11" s="355"/>
      <c r="L11" s="348" t="str">
        <f t="shared" si="0"/>
        <v/>
      </c>
      <c r="M11" s="347"/>
      <c r="N11" s="348" t="str">
        <f t="shared" si="1"/>
        <v/>
      </c>
      <c r="O11" s="391">
        <f t="shared" si="2"/>
        <v>0</v>
      </c>
      <c r="P11" s="392" t="str">
        <f>IF(N11="","",SUM(N$8:N11,J$4/24))</f>
        <v/>
      </c>
      <c r="Q11" s="356" t="str">
        <f t="shared" si="3"/>
        <v/>
      </c>
      <c r="R11" s="357" t="str">
        <f t="shared" si="4"/>
        <v/>
      </c>
      <c r="S11" s="358" t="str">
        <f t="shared" si="5"/>
        <v/>
      </c>
      <c r="T11" s="352"/>
      <c r="U11" s="359">
        <f t="shared" si="6"/>
        <v>46146</v>
      </c>
      <c r="V11" s="352"/>
      <c r="W11" s="288"/>
    </row>
    <row r="12" spans="1:23" x14ac:dyDescent="0.2">
      <c r="A12" s="354">
        <v>5</v>
      </c>
      <c r="B12" s="344">
        <f>IF(B11="","",IF(B11=E3,"",SUM(B11+1)))</f>
        <v>46147</v>
      </c>
      <c r="C12" s="285"/>
      <c r="D12" s="286"/>
      <c r="E12" s="287"/>
      <c r="F12" s="287"/>
      <c r="G12" s="287"/>
      <c r="H12" s="287"/>
      <c r="I12" s="287"/>
      <c r="J12" s="287"/>
      <c r="K12" s="355"/>
      <c r="L12" s="348" t="str">
        <f t="shared" si="0"/>
        <v/>
      </c>
      <c r="M12" s="347"/>
      <c r="N12" s="348" t="str">
        <f t="shared" si="1"/>
        <v/>
      </c>
      <c r="O12" s="391">
        <f t="shared" si="2"/>
        <v>0</v>
      </c>
      <c r="P12" s="392" t="str">
        <f>IF(N12="","",SUM(N$8:N12,J$4/24))</f>
        <v/>
      </c>
      <c r="Q12" s="356" t="str">
        <f t="shared" si="3"/>
        <v/>
      </c>
      <c r="R12" s="357" t="str">
        <f t="shared" si="4"/>
        <v/>
      </c>
      <c r="S12" s="358" t="str">
        <f t="shared" si="5"/>
        <v/>
      </c>
      <c r="T12" s="352"/>
      <c r="U12" s="359">
        <f t="shared" si="6"/>
        <v>46147</v>
      </c>
      <c r="V12" s="352"/>
      <c r="W12" s="288"/>
    </row>
    <row r="13" spans="1:23" x14ac:dyDescent="0.2">
      <c r="A13" s="354">
        <v>6</v>
      </c>
      <c r="B13" s="344">
        <f>IF(B12="","",IF(B12=E3,"",SUM(B12+1)))</f>
        <v>46148</v>
      </c>
      <c r="C13" s="285"/>
      <c r="D13" s="286"/>
      <c r="E13" s="287"/>
      <c r="F13" s="287"/>
      <c r="G13" s="287"/>
      <c r="H13" s="287"/>
      <c r="I13" s="287"/>
      <c r="J13" s="287"/>
      <c r="K13" s="355"/>
      <c r="L13" s="348" t="str">
        <f t="shared" si="0"/>
        <v/>
      </c>
      <c r="M13" s="347"/>
      <c r="N13" s="348" t="str">
        <f t="shared" si="1"/>
        <v/>
      </c>
      <c r="O13" s="391">
        <f t="shared" si="2"/>
        <v>0</v>
      </c>
      <c r="P13" s="392" t="str">
        <f>IF(N13="","",SUM(N$8:N13,J$4/24))</f>
        <v/>
      </c>
      <c r="Q13" s="356" t="str">
        <f t="shared" si="3"/>
        <v/>
      </c>
      <c r="R13" s="357" t="str">
        <f t="shared" si="4"/>
        <v/>
      </c>
      <c r="S13" s="358" t="str">
        <f t="shared" si="5"/>
        <v/>
      </c>
      <c r="T13" s="352"/>
      <c r="U13" s="359">
        <f t="shared" si="6"/>
        <v>46148</v>
      </c>
      <c r="V13" s="352"/>
      <c r="W13" s="288"/>
    </row>
    <row r="14" spans="1:23" x14ac:dyDescent="0.2">
      <c r="A14" s="354">
        <v>7</v>
      </c>
      <c r="B14" s="344">
        <f>IF(B13="","",IF(B13=E3,"",SUM(B13+1)))</f>
        <v>46149</v>
      </c>
      <c r="C14" s="285"/>
      <c r="D14" s="286"/>
      <c r="E14" s="287"/>
      <c r="F14" s="287"/>
      <c r="G14" s="287"/>
      <c r="H14" s="287"/>
      <c r="I14" s="287"/>
      <c r="J14" s="287"/>
      <c r="K14" s="355"/>
      <c r="L14" s="348" t="str">
        <f t="shared" si="0"/>
        <v/>
      </c>
      <c r="M14" s="347"/>
      <c r="N14" s="348" t="str">
        <f t="shared" si="1"/>
        <v/>
      </c>
      <c r="O14" s="391">
        <f t="shared" si="2"/>
        <v>0</v>
      </c>
      <c r="P14" s="392" t="str">
        <f>IF(N14="","",SUM(N$8:N14,J$4/24))</f>
        <v/>
      </c>
      <c r="Q14" s="356" t="str">
        <f t="shared" si="3"/>
        <v/>
      </c>
      <c r="R14" s="357" t="str">
        <f t="shared" si="4"/>
        <v/>
      </c>
      <c r="S14" s="358" t="str">
        <f t="shared" si="5"/>
        <v/>
      </c>
      <c r="T14" s="352"/>
      <c r="U14" s="359">
        <f t="shared" si="6"/>
        <v>46149</v>
      </c>
      <c r="V14" s="352"/>
      <c r="W14" s="288"/>
    </row>
    <row r="15" spans="1:23" x14ac:dyDescent="0.2">
      <c r="A15" s="354">
        <v>8</v>
      </c>
      <c r="B15" s="344">
        <f>IF(B14="","",IF(B14=E3,"",SUM(B14+1)))</f>
        <v>46150</v>
      </c>
      <c r="C15" s="285"/>
      <c r="D15" s="286"/>
      <c r="E15" s="287"/>
      <c r="F15" s="287"/>
      <c r="G15" s="287"/>
      <c r="H15" s="287"/>
      <c r="I15" s="287"/>
      <c r="J15" s="287"/>
      <c r="K15" s="355"/>
      <c r="L15" s="348" t="str">
        <f t="shared" si="0"/>
        <v/>
      </c>
      <c r="M15" s="347"/>
      <c r="N15" s="348" t="str">
        <f t="shared" si="1"/>
        <v/>
      </c>
      <c r="O15" s="391">
        <f t="shared" si="2"/>
        <v>0</v>
      </c>
      <c r="P15" s="392" t="str">
        <f>IF(N15="","",SUM(N$8:N15,J$4/24))</f>
        <v/>
      </c>
      <c r="Q15" s="356" t="str">
        <f t="shared" si="3"/>
        <v/>
      </c>
      <c r="R15" s="357" t="str">
        <f t="shared" si="4"/>
        <v/>
      </c>
      <c r="S15" s="358" t="str">
        <f t="shared" si="5"/>
        <v/>
      </c>
      <c r="T15" s="352"/>
      <c r="U15" s="359">
        <f t="shared" si="6"/>
        <v>46150</v>
      </c>
      <c r="V15" s="352"/>
      <c r="W15" s="290"/>
    </row>
    <row r="16" spans="1:23" x14ac:dyDescent="0.2">
      <c r="A16" s="354">
        <v>9</v>
      </c>
      <c r="B16" s="344">
        <f>IF(B15="","",IF(B15=E3,"",SUM(B15+1)))</f>
        <v>46151</v>
      </c>
      <c r="C16" s="285"/>
      <c r="D16" s="286"/>
      <c r="E16" s="287"/>
      <c r="F16" s="287"/>
      <c r="G16" s="287"/>
      <c r="H16" s="287"/>
      <c r="I16" s="287"/>
      <c r="J16" s="287"/>
      <c r="K16" s="355"/>
      <c r="L16" s="348" t="str">
        <f t="shared" si="0"/>
        <v/>
      </c>
      <c r="M16" s="347"/>
      <c r="N16" s="348" t="str">
        <f t="shared" si="1"/>
        <v/>
      </c>
      <c r="O16" s="391">
        <f t="shared" si="2"/>
        <v>0</v>
      </c>
      <c r="P16" s="392" t="str">
        <f>IF(N16="","",SUM(N$8:N16,J$4/24))</f>
        <v/>
      </c>
      <c r="Q16" s="356" t="str">
        <f t="shared" si="3"/>
        <v/>
      </c>
      <c r="R16" s="357" t="str">
        <f t="shared" si="4"/>
        <v/>
      </c>
      <c r="S16" s="358" t="str">
        <f t="shared" si="5"/>
        <v/>
      </c>
      <c r="T16" s="352"/>
      <c r="U16" s="359">
        <f t="shared" si="6"/>
        <v>46151</v>
      </c>
      <c r="V16" s="352"/>
      <c r="W16" s="288"/>
    </row>
    <row r="17" spans="1:23" x14ac:dyDescent="0.2">
      <c r="A17" s="354">
        <v>10</v>
      </c>
      <c r="B17" s="344">
        <f>IF(B16="","",IF(B16=E3,"",SUM(B16+1)))</f>
        <v>46152</v>
      </c>
      <c r="C17" s="285"/>
      <c r="D17" s="286"/>
      <c r="E17" s="287"/>
      <c r="F17" s="287"/>
      <c r="G17" s="287"/>
      <c r="H17" s="287"/>
      <c r="I17" s="287"/>
      <c r="J17" s="287"/>
      <c r="K17" s="355"/>
      <c r="L17" s="348" t="str">
        <f t="shared" si="0"/>
        <v/>
      </c>
      <c r="M17" s="347"/>
      <c r="N17" s="348" t="str">
        <f t="shared" si="1"/>
        <v/>
      </c>
      <c r="O17" s="391">
        <f t="shared" si="2"/>
        <v>0</v>
      </c>
      <c r="P17" s="392" t="str">
        <f>IF(N17="","",SUM(N$8:N17,J$4/24))</f>
        <v/>
      </c>
      <c r="Q17" s="356" t="str">
        <f t="shared" si="3"/>
        <v/>
      </c>
      <c r="R17" s="357" t="str">
        <f t="shared" si="4"/>
        <v/>
      </c>
      <c r="S17" s="358" t="str">
        <f t="shared" si="5"/>
        <v/>
      </c>
      <c r="T17" s="352"/>
      <c r="U17" s="359">
        <f t="shared" si="6"/>
        <v>46152</v>
      </c>
      <c r="V17" s="352"/>
      <c r="W17" s="288"/>
    </row>
    <row r="18" spans="1:23" x14ac:dyDescent="0.2">
      <c r="A18" s="354">
        <v>11</v>
      </c>
      <c r="B18" s="344">
        <f>IF(B17="","",IF(B17=E3,"",SUM(B17+1)))</f>
        <v>46153</v>
      </c>
      <c r="C18" s="285"/>
      <c r="D18" s="286"/>
      <c r="E18" s="287"/>
      <c r="F18" s="287"/>
      <c r="G18" s="287"/>
      <c r="H18" s="287"/>
      <c r="I18" s="287"/>
      <c r="J18" s="287"/>
      <c r="K18" s="355"/>
      <c r="L18" s="348" t="str">
        <f t="shared" si="0"/>
        <v/>
      </c>
      <c r="M18" s="347"/>
      <c r="N18" s="348" t="str">
        <f t="shared" si="1"/>
        <v/>
      </c>
      <c r="O18" s="391">
        <f t="shared" si="2"/>
        <v>0</v>
      </c>
      <c r="P18" s="392" t="str">
        <f>IF(N18="","",SUM(N$8:N18,J$4/24))</f>
        <v/>
      </c>
      <c r="Q18" s="356" t="str">
        <f t="shared" si="3"/>
        <v/>
      </c>
      <c r="R18" s="357" t="str">
        <f t="shared" si="4"/>
        <v/>
      </c>
      <c r="S18" s="358" t="str">
        <f t="shared" si="5"/>
        <v/>
      </c>
      <c r="T18" s="352"/>
      <c r="U18" s="359">
        <f t="shared" si="6"/>
        <v>46153</v>
      </c>
      <c r="V18" s="352"/>
      <c r="W18" s="288"/>
    </row>
    <row r="19" spans="1:23" x14ac:dyDescent="0.2">
      <c r="A19" s="354">
        <v>12</v>
      </c>
      <c r="B19" s="344">
        <f>IF(B18="","",IF(B18=E3,"",SUM(B18+1)))</f>
        <v>46154</v>
      </c>
      <c r="C19" s="285"/>
      <c r="D19" s="286"/>
      <c r="E19" s="287"/>
      <c r="F19" s="287"/>
      <c r="G19" s="287"/>
      <c r="H19" s="287"/>
      <c r="I19" s="287"/>
      <c r="J19" s="287"/>
      <c r="K19" s="355"/>
      <c r="L19" s="348" t="str">
        <f t="shared" si="0"/>
        <v/>
      </c>
      <c r="M19" s="347"/>
      <c r="N19" s="348" t="str">
        <f t="shared" si="1"/>
        <v/>
      </c>
      <c r="O19" s="391">
        <f t="shared" si="2"/>
        <v>0</v>
      </c>
      <c r="P19" s="392" t="str">
        <f>IF(N19="","",SUM(N$8:N19,J$4/24))</f>
        <v/>
      </c>
      <c r="Q19" s="356" t="str">
        <f t="shared" si="3"/>
        <v/>
      </c>
      <c r="R19" s="357" t="str">
        <f t="shared" si="4"/>
        <v/>
      </c>
      <c r="S19" s="358" t="str">
        <f t="shared" si="5"/>
        <v/>
      </c>
      <c r="T19" s="352"/>
      <c r="U19" s="359">
        <f t="shared" si="6"/>
        <v>46154</v>
      </c>
      <c r="V19" s="352"/>
      <c r="W19" s="288"/>
    </row>
    <row r="20" spans="1:23" x14ac:dyDescent="0.2">
      <c r="A20" s="354">
        <v>13</v>
      </c>
      <c r="B20" s="344">
        <f>IF(B19="","",IF(B19=E3,"",SUM(B19+1)))</f>
        <v>46155</v>
      </c>
      <c r="C20" s="285"/>
      <c r="D20" s="286"/>
      <c r="E20" s="287"/>
      <c r="F20" s="287"/>
      <c r="G20" s="287"/>
      <c r="H20" s="287"/>
      <c r="I20" s="287"/>
      <c r="J20" s="287"/>
      <c r="K20" s="355"/>
      <c r="L20" s="348" t="str">
        <f t="shared" si="0"/>
        <v/>
      </c>
      <c r="M20" s="347"/>
      <c r="N20" s="348" t="str">
        <f t="shared" si="1"/>
        <v/>
      </c>
      <c r="O20" s="391">
        <f t="shared" si="2"/>
        <v>0</v>
      </c>
      <c r="P20" s="392" t="str">
        <f>IF(N20="","",SUM(N$8:N20,J$4/24))</f>
        <v/>
      </c>
      <c r="Q20" s="356" t="str">
        <f t="shared" si="3"/>
        <v/>
      </c>
      <c r="R20" s="357" t="str">
        <f t="shared" si="4"/>
        <v/>
      </c>
      <c r="S20" s="358" t="str">
        <f t="shared" si="5"/>
        <v/>
      </c>
      <c r="T20" s="352"/>
      <c r="U20" s="359">
        <f t="shared" si="6"/>
        <v>46155</v>
      </c>
      <c r="V20" s="352"/>
      <c r="W20" s="288"/>
    </row>
    <row r="21" spans="1:23" x14ac:dyDescent="0.2">
      <c r="A21" s="354">
        <v>14</v>
      </c>
      <c r="B21" s="344">
        <f>IF(B20="","",IF(B20=E3,"",SUM(B20+1)))</f>
        <v>46156</v>
      </c>
      <c r="C21" s="285" t="s">
        <v>201</v>
      </c>
      <c r="D21" s="286"/>
      <c r="E21" s="287"/>
      <c r="F21" s="287"/>
      <c r="G21" s="287"/>
      <c r="H21" s="287"/>
      <c r="I21" s="287"/>
      <c r="J21" s="287"/>
      <c r="K21" s="355"/>
      <c r="L21" s="348" t="str">
        <f t="shared" si="0"/>
        <v/>
      </c>
      <c r="M21" s="347"/>
      <c r="N21" s="348" t="str">
        <f t="shared" si="1"/>
        <v/>
      </c>
      <c r="O21" s="391">
        <f t="shared" si="2"/>
        <v>0</v>
      </c>
      <c r="P21" s="392" t="str">
        <f>IF(N21="","",SUM(N$8:N21,J$4/24))</f>
        <v/>
      </c>
      <c r="Q21" s="356" t="str">
        <f t="shared" si="3"/>
        <v/>
      </c>
      <c r="R21" s="357" t="str">
        <f t="shared" si="4"/>
        <v/>
      </c>
      <c r="S21" s="358" t="str">
        <f t="shared" si="5"/>
        <v/>
      </c>
      <c r="T21" s="352"/>
      <c r="U21" s="359">
        <f t="shared" si="6"/>
        <v>46156</v>
      </c>
      <c r="V21" s="352"/>
      <c r="W21" s="288"/>
    </row>
    <row r="22" spans="1:23" x14ac:dyDescent="0.2">
      <c r="A22" s="354">
        <v>15</v>
      </c>
      <c r="B22" s="344">
        <f>IF(B21="","",IF(B21=E3,"",SUM(B21+1)))</f>
        <v>46157</v>
      </c>
      <c r="C22" s="285"/>
      <c r="D22" s="286"/>
      <c r="E22" s="287"/>
      <c r="F22" s="287"/>
      <c r="G22" s="287"/>
      <c r="H22" s="287"/>
      <c r="I22" s="287"/>
      <c r="J22" s="287"/>
      <c r="K22" s="355"/>
      <c r="L22" s="348" t="str">
        <f t="shared" si="0"/>
        <v/>
      </c>
      <c r="M22" s="347"/>
      <c r="N22" s="348" t="str">
        <f t="shared" si="1"/>
        <v/>
      </c>
      <c r="O22" s="391">
        <f t="shared" si="2"/>
        <v>0</v>
      </c>
      <c r="P22" s="392" t="str">
        <f>IF(N22="","",SUM(N$8:N22,J$4/24))</f>
        <v/>
      </c>
      <c r="Q22" s="356" t="str">
        <f t="shared" si="3"/>
        <v/>
      </c>
      <c r="R22" s="357" t="str">
        <f t="shared" si="4"/>
        <v/>
      </c>
      <c r="S22" s="358" t="str">
        <f t="shared" si="5"/>
        <v/>
      </c>
      <c r="T22" s="352"/>
      <c r="U22" s="359">
        <f t="shared" si="6"/>
        <v>46157</v>
      </c>
      <c r="V22" s="352"/>
      <c r="W22" s="288"/>
    </row>
    <row r="23" spans="1:23" x14ac:dyDescent="0.2">
      <c r="A23" s="354">
        <v>16</v>
      </c>
      <c r="B23" s="344">
        <f>IF(B22="","",IF(B22=E3,"",SUM(B22+1)))</f>
        <v>46158</v>
      </c>
      <c r="C23" s="285"/>
      <c r="D23" s="286"/>
      <c r="E23" s="287"/>
      <c r="F23" s="287"/>
      <c r="G23" s="287"/>
      <c r="H23" s="287"/>
      <c r="I23" s="287"/>
      <c r="J23" s="287"/>
      <c r="K23" s="355"/>
      <c r="L23" s="348" t="str">
        <f t="shared" si="0"/>
        <v/>
      </c>
      <c r="M23" s="347"/>
      <c r="N23" s="348" t="str">
        <f t="shared" si="1"/>
        <v/>
      </c>
      <c r="O23" s="391">
        <f t="shared" si="2"/>
        <v>0</v>
      </c>
      <c r="P23" s="392" t="str">
        <f>IF(N23="","",SUM(N$8:N23,J$4/24))</f>
        <v/>
      </c>
      <c r="Q23" s="356" t="str">
        <f t="shared" si="3"/>
        <v/>
      </c>
      <c r="R23" s="357" t="str">
        <f t="shared" si="4"/>
        <v/>
      </c>
      <c r="S23" s="358" t="str">
        <f t="shared" si="5"/>
        <v/>
      </c>
      <c r="T23" s="352"/>
      <c r="U23" s="359">
        <f t="shared" si="6"/>
        <v>46158</v>
      </c>
      <c r="V23" s="352"/>
      <c r="W23" s="288"/>
    </row>
    <row r="24" spans="1:23" x14ac:dyDescent="0.2">
      <c r="A24" s="354">
        <v>17</v>
      </c>
      <c r="B24" s="344">
        <f>IF(B23="","",IF(B23=E3,"",SUM(B23+1)))</f>
        <v>46159</v>
      </c>
      <c r="C24" s="285"/>
      <c r="D24" s="286"/>
      <c r="E24" s="287"/>
      <c r="F24" s="287"/>
      <c r="G24" s="287"/>
      <c r="H24" s="287"/>
      <c r="I24" s="287"/>
      <c r="J24" s="287"/>
      <c r="K24" s="355"/>
      <c r="L24" s="348" t="str">
        <f t="shared" si="0"/>
        <v/>
      </c>
      <c r="M24" s="347"/>
      <c r="N24" s="348" t="str">
        <f t="shared" si="1"/>
        <v/>
      </c>
      <c r="O24" s="391">
        <f t="shared" si="2"/>
        <v>0</v>
      </c>
      <c r="P24" s="392" t="str">
        <f>IF(N24="","",SUM(N$8:N24,J$4/24))</f>
        <v/>
      </c>
      <c r="Q24" s="356" t="str">
        <f t="shared" si="3"/>
        <v/>
      </c>
      <c r="R24" s="357" t="str">
        <f t="shared" si="4"/>
        <v/>
      </c>
      <c r="S24" s="358" t="str">
        <f t="shared" si="5"/>
        <v/>
      </c>
      <c r="T24" s="352"/>
      <c r="U24" s="359">
        <f t="shared" si="6"/>
        <v>46159</v>
      </c>
      <c r="V24" s="352"/>
      <c r="W24" s="288"/>
    </row>
    <row r="25" spans="1:23" x14ac:dyDescent="0.2">
      <c r="A25" s="354">
        <v>18</v>
      </c>
      <c r="B25" s="344">
        <f>IF(B24="","",IF(B24=E3,"",SUM(B24+1)))</f>
        <v>46160</v>
      </c>
      <c r="C25" s="285"/>
      <c r="D25" s="286"/>
      <c r="E25" s="287"/>
      <c r="F25" s="287"/>
      <c r="G25" s="287"/>
      <c r="H25" s="287"/>
      <c r="I25" s="287"/>
      <c r="J25" s="287"/>
      <c r="K25" s="355"/>
      <c r="L25" s="348" t="str">
        <f t="shared" si="0"/>
        <v/>
      </c>
      <c r="M25" s="347"/>
      <c r="N25" s="348" t="str">
        <f t="shared" si="1"/>
        <v/>
      </c>
      <c r="O25" s="391">
        <f t="shared" si="2"/>
        <v>0</v>
      </c>
      <c r="P25" s="392" t="str">
        <f>IF(N25="","",SUM(N$8:N25,J$4/24))</f>
        <v/>
      </c>
      <c r="Q25" s="356" t="str">
        <f t="shared" si="3"/>
        <v/>
      </c>
      <c r="R25" s="357" t="str">
        <f t="shared" si="4"/>
        <v/>
      </c>
      <c r="S25" s="358" t="str">
        <f t="shared" si="5"/>
        <v/>
      </c>
      <c r="T25" s="352"/>
      <c r="U25" s="359">
        <f t="shared" si="6"/>
        <v>46160</v>
      </c>
      <c r="V25" s="352"/>
      <c r="W25" s="288"/>
    </row>
    <row r="26" spans="1:23" x14ac:dyDescent="0.2">
      <c r="A26" s="354">
        <v>19</v>
      </c>
      <c r="B26" s="344">
        <f>IF(B25="","",IF(B25=E3,"",SUM(B25+1)))</f>
        <v>46161</v>
      </c>
      <c r="C26" s="285"/>
      <c r="D26" s="286"/>
      <c r="E26" s="287"/>
      <c r="F26" s="287"/>
      <c r="G26" s="287"/>
      <c r="H26" s="287"/>
      <c r="I26" s="287"/>
      <c r="J26" s="287"/>
      <c r="K26" s="355"/>
      <c r="L26" s="348" t="str">
        <f t="shared" si="0"/>
        <v/>
      </c>
      <c r="M26" s="347"/>
      <c r="N26" s="348" t="str">
        <f t="shared" si="1"/>
        <v/>
      </c>
      <c r="O26" s="391">
        <f t="shared" si="2"/>
        <v>0</v>
      </c>
      <c r="P26" s="392" t="str">
        <f>IF(N26="","",SUM(N$8:N26,J$4/24))</f>
        <v/>
      </c>
      <c r="Q26" s="356" t="str">
        <f t="shared" si="3"/>
        <v/>
      </c>
      <c r="R26" s="357" t="str">
        <f t="shared" si="4"/>
        <v/>
      </c>
      <c r="S26" s="358" t="str">
        <f t="shared" si="5"/>
        <v/>
      </c>
      <c r="T26" s="352"/>
      <c r="U26" s="359">
        <f t="shared" si="6"/>
        <v>46161</v>
      </c>
      <c r="V26" s="352"/>
      <c r="W26" s="288"/>
    </row>
    <row r="27" spans="1:23" x14ac:dyDescent="0.2">
      <c r="A27" s="354">
        <v>20</v>
      </c>
      <c r="B27" s="344">
        <f>IF(B26="","",IF(B26=E3,"",SUM(B26+1)))</f>
        <v>46162</v>
      </c>
      <c r="C27" s="285"/>
      <c r="D27" s="286"/>
      <c r="E27" s="287"/>
      <c r="F27" s="287"/>
      <c r="G27" s="287"/>
      <c r="H27" s="287"/>
      <c r="I27" s="287"/>
      <c r="J27" s="287"/>
      <c r="K27" s="355"/>
      <c r="L27" s="348" t="str">
        <f t="shared" si="0"/>
        <v/>
      </c>
      <c r="M27" s="347"/>
      <c r="N27" s="348" t="str">
        <f t="shared" si="1"/>
        <v/>
      </c>
      <c r="O27" s="391">
        <f t="shared" si="2"/>
        <v>0</v>
      </c>
      <c r="P27" s="392" t="str">
        <f>IF(N27="","",SUM(N$8:N27,J$4/24))</f>
        <v/>
      </c>
      <c r="Q27" s="356" t="str">
        <f t="shared" si="3"/>
        <v/>
      </c>
      <c r="R27" s="357" t="str">
        <f t="shared" si="4"/>
        <v/>
      </c>
      <c r="S27" s="358" t="str">
        <f t="shared" si="5"/>
        <v/>
      </c>
      <c r="T27" s="352"/>
      <c r="U27" s="359">
        <f t="shared" si="6"/>
        <v>46162</v>
      </c>
      <c r="V27" s="352"/>
      <c r="W27" s="288"/>
    </row>
    <row r="28" spans="1:23" x14ac:dyDescent="0.2">
      <c r="A28" s="354">
        <v>21</v>
      </c>
      <c r="B28" s="344">
        <f>IF(B27="","",IF(B27=E3,"",SUM(B27+1)))</f>
        <v>46163</v>
      </c>
      <c r="C28" s="285"/>
      <c r="D28" s="286"/>
      <c r="E28" s="287"/>
      <c r="F28" s="287"/>
      <c r="G28" s="287"/>
      <c r="H28" s="287"/>
      <c r="I28" s="287"/>
      <c r="J28" s="287"/>
      <c r="K28" s="355"/>
      <c r="L28" s="348" t="str">
        <f t="shared" si="0"/>
        <v/>
      </c>
      <c r="M28" s="347"/>
      <c r="N28" s="348" t="str">
        <f t="shared" si="1"/>
        <v/>
      </c>
      <c r="O28" s="391">
        <f t="shared" si="2"/>
        <v>0</v>
      </c>
      <c r="P28" s="392" t="str">
        <f>IF(N28="","",SUM(N$8:N28,J$4/24))</f>
        <v/>
      </c>
      <c r="Q28" s="356" t="str">
        <f t="shared" si="3"/>
        <v/>
      </c>
      <c r="R28" s="357" t="str">
        <f t="shared" si="4"/>
        <v/>
      </c>
      <c r="S28" s="358" t="str">
        <f t="shared" si="5"/>
        <v/>
      </c>
      <c r="T28" s="352"/>
      <c r="U28" s="359">
        <f t="shared" si="6"/>
        <v>46163</v>
      </c>
      <c r="V28" s="352"/>
      <c r="W28" s="288"/>
    </row>
    <row r="29" spans="1:23" x14ac:dyDescent="0.2">
      <c r="A29" s="354">
        <v>22</v>
      </c>
      <c r="B29" s="344">
        <f>IF(B28="","",IF(B28=E3,"",SUM(B28+1)))</f>
        <v>46164</v>
      </c>
      <c r="C29" s="285"/>
      <c r="D29" s="286"/>
      <c r="E29" s="287"/>
      <c r="F29" s="287"/>
      <c r="G29" s="287"/>
      <c r="H29" s="287"/>
      <c r="I29" s="287"/>
      <c r="J29" s="287"/>
      <c r="K29" s="355"/>
      <c r="L29" s="348" t="str">
        <f t="shared" si="0"/>
        <v/>
      </c>
      <c r="M29" s="347"/>
      <c r="N29" s="348" t="str">
        <f t="shared" si="1"/>
        <v/>
      </c>
      <c r="O29" s="391">
        <f t="shared" si="2"/>
        <v>0</v>
      </c>
      <c r="P29" s="392" t="str">
        <f>IF(N29="","",SUM(N$8:N29,J$4/24))</f>
        <v/>
      </c>
      <c r="Q29" s="356" t="str">
        <f t="shared" si="3"/>
        <v/>
      </c>
      <c r="R29" s="357" t="str">
        <f t="shared" si="4"/>
        <v/>
      </c>
      <c r="S29" s="358" t="str">
        <f t="shared" si="5"/>
        <v/>
      </c>
      <c r="T29" s="352"/>
      <c r="U29" s="359">
        <f t="shared" si="6"/>
        <v>46164</v>
      </c>
      <c r="V29" s="352"/>
      <c r="W29" s="288"/>
    </row>
    <row r="30" spans="1:23" x14ac:dyDescent="0.2">
      <c r="A30" s="354">
        <v>23</v>
      </c>
      <c r="B30" s="344">
        <f>IF(B29="","",IF(B29=E3,"",SUM(B29+1)))</f>
        <v>46165</v>
      </c>
      <c r="C30" s="285"/>
      <c r="D30" s="286"/>
      <c r="E30" s="287"/>
      <c r="F30" s="287"/>
      <c r="G30" s="287"/>
      <c r="H30" s="287"/>
      <c r="I30" s="287"/>
      <c r="J30" s="287"/>
      <c r="K30" s="355"/>
      <c r="L30" s="348" t="str">
        <f t="shared" si="0"/>
        <v/>
      </c>
      <c r="M30" s="347"/>
      <c r="N30" s="348" t="str">
        <f t="shared" si="1"/>
        <v/>
      </c>
      <c r="O30" s="391">
        <f t="shared" si="2"/>
        <v>0</v>
      </c>
      <c r="P30" s="392" t="str">
        <f>IF(N30="","",SUM(N$8:N30,J$4/24))</f>
        <v/>
      </c>
      <c r="Q30" s="356" t="str">
        <f t="shared" si="3"/>
        <v/>
      </c>
      <c r="R30" s="357" t="str">
        <f t="shared" si="4"/>
        <v/>
      </c>
      <c r="S30" s="358" t="str">
        <f t="shared" si="5"/>
        <v/>
      </c>
      <c r="T30" s="352"/>
      <c r="U30" s="359">
        <f t="shared" si="6"/>
        <v>46165</v>
      </c>
      <c r="V30" s="352"/>
      <c r="W30" s="288"/>
    </row>
    <row r="31" spans="1:23" x14ac:dyDescent="0.2">
      <c r="A31" s="354">
        <v>24</v>
      </c>
      <c r="B31" s="344">
        <f>IF(B30="","",IF(B30=E3,"",SUM(B30+1)))</f>
        <v>46166</v>
      </c>
      <c r="C31" s="285" t="s">
        <v>200</v>
      </c>
      <c r="D31" s="286"/>
      <c r="E31" s="287"/>
      <c r="F31" s="287"/>
      <c r="G31" s="287"/>
      <c r="H31" s="287"/>
      <c r="I31" s="287"/>
      <c r="J31" s="287"/>
      <c r="K31" s="355"/>
      <c r="L31" s="348" t="str">
        <f t="shared" si="0"/>
        <v/>
      </c>
      <c r="M31" s="347"/>
      <c r="N31" s="348" t="str">
        <f t="shared" si="1"/>
        <v/>
      </c>
      <c r="O31" s="391">
        <f t="shared" si="2"/>
        <v>0</v>
      </c>
      <c r="P31" s="392" t="str">
        <f>IF(N31="","",SUM(N$8:N31,J$4/24))</f>
        <v/>
      </c>
      <c r="Q31" s="356" t="str">
        <f t="shared" si="3"/>
        <v/>
      </c>
      <c r="R31" s="357" t="str">
        <f t="shared" si="4"/>
        <v/>
      </c>
      <c r="S31" s="358" t="str">
        <f t="shared" si="5"/>
        <v/>
      </c>
      <c r="T31" s="352"/>
      <c r="U31" s="359">
        <f t="shared" si="6"/>
        <v>46166</v>
      </c>
      <c r="V31" s="352"/>
      <c r="W31" s="288"/>
    </row>
    <row r="32" spans="1:23" x14ac:dyDescent="0.2">
      <c r="A32" s="354">
        <v>25</v>
      </c>
      <c r="B32" s="344">
        <f>IF(B31="","",IF(B31=E3,"",SUM(B31+1)))</f>
        <v>46167</v>
      </c>
      <c r="C32" s="285" t="s">
        <v>199</v>
      </c>
      <c r="D32" s="286"/>
      <c r="E32" s="287"/>
      <c r="F32" s="287"/>
      <c r="G32" s="287"/>
      <c r="H32" s="287"/>
      <c r="I32" s="287"/>
      <c r="J32" s="287"/>
      <c r="K32" s="355"/>
      <c r="L32" s="348" t="str">
        <f t="shared" si="0"/>
        <v/>
      </c>
      <c r="M32" s="347"/>
      <c r="N32" s="348" t="str">
        <f t="shared" si="1"/>
        <v/>
      </c>
      <c r="O32" s="391">
        <f t="shared" si="2"/>
        <v>0</v>
      </c>
      <c r="P32" s="392" t="str">
        <f>IF(N32="","",SUM(N$8:N32,J$4/24))</f>
        <v/>
      </c>
      <c r="Q32" s="356" t="str">
        <f t="shared" si="3"/>
        <v/>
      </c>
      <c r="R32" s="357" t="str">
        <f t="shared" si="4"/>
        <v/>
      </c>
      <c r="S32" s="358" t="str">
        <f t="shared" si="5"/>
        <v/>
      </c>
      <c r="T32" s="352"/>
      <c r="U32" s="359">
        <f t="shared" si="6"/>
        <v>46167</v>
      </c>
      <c r="V32" s="352"/>
      <c r="W32" s="288"/>
    </row>
    <row r="33" spans="1:23" x14ac:dyDescent="0.2">
      <c r="A33" s="354">
        <v>26</v>
      </c>
      <c r="B33" s="344">
        <f>IF(B32="","",IF(B32=E3,"",SUM(B32+1)))</f>
        <v>46168</v>
      </c>
      <c r="C33" s="285"/>
      <c r="D33" s="286"/>
      <c r="E33" s="287"/>
      <c r="F33" s="287"/>
      <c r="G33" s="287"/>
      <c r="H33" s="287"/>
      <c r="I33" s="287"/>
      <c r="J33" s="287"/>
      <c r="K33" s="355"/>
      <c r="L33" s="348" t="str">
        <f t="shared" si="0"/>
        <v/>
      </c>
      <c r="M33" s="347"/>
      <c r="N33" s="348" t="str">
        <f t="shared" si="1"/>
        <v/>
      </c>
      <c r="O33" s="391">
        <f t="shared" si="2"/>
        <v>0</v>
      </c>
      <c r="P33" s="392" t="str">
        <f>IF(N33="","",SUM(N$8:N33,J$4/24))</f>
        <v/>
      </c>
      <c r="Q33" s="356" t="str">
        <f t="shared" si="3"/>
        <v/>
      </c>
      <c r="R33" s="357" t="str">
        <f t="shared" si="4"/>
        <v/>
      </c>
      <c r="S33" s="358" t="str">
        <f t="shared" si="5"/>
        <v/>
      </c>
      <c r="T33" s="352"/>
      <c r="U33" s="359">
        <f t="shared" si="6"/>
        <v>46168</v>
      </c>
      <c r="V33" s="352"/>
      <c r="W33" s="288"/>
    </row>
    <row r="34" spans="1:23" x14ac:dyDescent="0.2">
      <c r="A34" s="354">
        <v>27</v>
      </c>
      <c r="B34" s="344">
        <f>IF(B33="","",IF(B33=E3,"",SUM(B33+1)))</f>
        <v>46169</v>
      </c>
      <c r="C34" s="285"/>
      <c r="D34" s="286"/>
      <c r="E34" s="287"/>
      <c r="F34" s="287"/>
      <c r="G34" s="287"/>
      <c r="H34" s="287"/>
      <c r="I34" s="287"/>
      <c r="J34" s="287"/>
      <c r="K34" s="355"/>
      <c r="L34" s="348" t="str">
        <f t="shared" si="0"/>
        <v/>
      </c>
      <c r="M34" s="347"/>
      <c r="N34" s="348" t="str">
        <f t="shared" si="1"/>
        <v/>
      </c>
      <c r="O34" s="391">
        <f t="shared" si="2"/>
        <v>0</v>
      </c>
      <c r="P34" s="392" t="str">
        <f>IF(N34="","",SUM(N$8:N34,J$4/24))</f>
        <v/>
      </c>
      <c r="Q34" s="356" t="str">
        <f t="shared" si="3"/>
        <v/>
      </c>
      <c r="R34" s="357" t="str">
        <f t="shared" si="4"/>
        <v/>
      </c>
      <c r="S34" s="358" t="str">
        <f t="shared" si="5"/>
        <v/>
      </c>
      <c r="T34" s="352"/>
      <c r="U34" s="359">
        <f t="shared" si="6"/>
        <v>46169</v>
      </c>
      <c r="V34" s="352"/>
      <c r="W34" s="288"/>
    </row>
    <row r="35" spans="1:23" x14ac:dyDescent="0.2">
      <c r="A35" s="354">
        <v>28</v>
      </c>
      <c r="B35" s="344">
        <f>IF(B34="","",IF(B34=E3,"",SUM(B34+1)))</f>
        <v>46170</v>
      </c>
      <c r="C35" s="285"/>
      <c r="D35" s="286"/>
      <c r="E35" s="287"/>
      <c r="F35" s="287"/>
      <c r="G35" s="287"/>
      <c r="H35" s="287"/>
      <c r="I35" s="287"/>
      <c r="J35" s="287"/>
      <c r="K35" s="355"/>
      <c r="L35" s="348" t="str">
        <f t="shared" si="0"/>
        <v/>
      </c>
      <c r="M35" s="347"/>
      <c r="N35" s="348" t="str">
        <f t="shared" si="1"/>
        <v/>
      </c>
      <c r="O35" s="391">
        <f t="shared" si="2"/>
        <v>0</v>
      </c>
      <c r="P35" s="392" t="str">
        <f>IF(N35="","",SUM(N$8:N35,J$4/24))</f>
        <v/>
      </c>
      <c r="Q35" s="356" t="str">
        <f t="shared" si="3"/>
        <v/>
      </c>
      <c r="R35" s="357" t="str">
        <f t="shared" si="4"/>
        <v/>
      </c>
      <c r="S35" s="358" t="str">
        <f t="shared" si="5"/>
        <v/>
      </c>
      <c r="T35" s="352"/>
      <c r="U35" s="359">
        <f t="shared" si="6"/>
        <v>46170</v>
      </c>
      <c r="V35" s="352"/>
      <c r="W35" s="288"/>
    </row>
    <row r="36" spans="1:23" x14ac:dyDescent="0.2">
      <c r="A36" s="354">
        <v>29</v>
      </c>
      <c r="B36" s="344">
        <f>IF(B35="","",IF(B35=E3,"",SUM(B35+1)))</f>
        <v>46171</v>
      </c>
      <c r="C36" s="285"/>
      <c r="D36" s="286"/>
      <c r="E36" s="287"/>
      <c r="F36" s="287"/>
      <c r="G36" s="287"/>
      <c r="H36" s="287"/>
      <c r="I36" s="287"/>
      <c r="J36" s="287"/>
      <c r="K36" s="355"/>
      <c r="L36" s="348" t="str">
        <f t="shared" si="0"/>
        <v/>
      </c>
      <c r="M36" s="347"/>
      <c r="N36" s="348" t="str">
        <f t="shared" si="1"/>
        <v/>
      </c>
      <c r="O36" s="391">
        <f t="shared" si="2"/>
        <v>0</v>
      </c>
      <c r="P36" s="392" t="str">
        <f>IF(N36="","",SUM(N$8:N36,J$4/24))</f>
        <v/>
      </c>
      <c r="Q36" s="356" t="str">
        <f t="shared" si="3"/>
        <v/>
      </c>
      <c r="R36" s="357" t="str">
        <f t="shared" si="4"/>
        <v/>
      </c>
      <c r="S36" s="358" t="str">
        <f t="shared" si="5"/>
        <v/>
      </c>
      <c r="T36" s="352"/>
      <c r="U36" s="359">
        <f t="shared" si="6"/>
        <v>46171</v>
      </c>
      <c r="V36" s="352"/>
      <c r="W36" s="288"/>
    </row>
    <row r="37" spans="1:23" x14ac:dyDescent="0.2">
      <c r="A37" s="354">
        <v>30</v>
      </c>
      <c r="B37" s="344">
        <f>IF(B36="","",IF(B36=E3,"",SUM(B36+1)))</f>
        <v>46172</v>
      </c>
      <c r="C37" s="285"/>
      <c r="D37" s="286"/>
      <c r="E37" s="287"/>
      <c r="F37" s="287"/>
      <c r="G37" s="287"/>
      <c r="H37" s="287"/>
      <c r="I37" s="287"/>
      <c r="J37" s="287"/>
      <c r="K37" s="355"/>
      <c r="L37" s="348" t="str">
        <f t="shared" si="0"/>
        <v/>
      </c>
      <c r="M37" s="347"/>
      <c r="N37" s="348" t="str">
        <f t="shared" si="1"/>
        <v/>
      </c>
      <c r="O37" s="391">
        <f t="shared" si="2"/>
        <v>0</v>
      </c>
      <c r="P37" s="392" t="str">
        <f>IF(N37="","",SUM(N$8:N37,J$4/24))</f>
        <v/>
      </c>
      <c r="Q37" s="356" t="str">
        <f t="shared" si="3"/>
        <v/>
      </c>
      <c r="R37" s="357" t="str">
        <f t="shared" si="4"/>
        <v/>
      </c>
      <c r="S37" s="358" t="str">
        <f t="shared" si="5"/>
        <v/>
      </c>
      <c r="T37" s="352"/>
      <c r="U37" s="359">
        <f t="shared" si="6"/>
        <v>46172</v>
      </c>
      <c r="V37" s="352"/>
      <c r="W37" s="288"/>
    </row>
    <row r="38" spans="1:23" x14ac:dyDescent="0.2">
      <c r="A38" s="354">
        <v>31</v>
      </c>
      <c r="B38" s="344">
        <f>IF(B37="","",IF(B37=E3,"",SUM(B37+1)))</f>
        <v>46173</v>
      </c>
      <c r="C38" s="285"/>
      <c r="D38" s="286"/>
      <c r="E38" s="287"/>
      <c r="F38" s="287"/>
      <c r="G38" s="287"/>
      <c r="H38" s="287"/>
      <c r="I38" s="287"/>
      <c r="J38" s="287"/>
      <c r="K38" s="355"/>
      <c r="L38" s="348" t="str">
        <f t="shared" si="0"/>
        <v/>
      </c>
      <c r="M38" s="347"/>
      <c r="N38" s="348" t="str">
        <f t="shared" si="1"/>
        <v/>
      </c>
      <c r="O38" s="391">
        <f t="shared" si="2"/>
        <v>0</v>
      </c>
      <c r="P38" s="392" t="str">
        <f>IF(N38="","",SUM(N$8:N38,J$4/24))</f>
        <v/>
      </c>
      <c r="Q38" s="356" t="str">
        <f t="shared" si="3"/>
        <v/>
      </c>
      <c r="R38" s="357" t="str">
        <f t="shared" si="4"/>
        <v/>
      </c>
      <c r="S38" s="358" t="str">
        <f t="shared" si="5"/>
        <v/>
      </c>
      <c r="T38" s="352"/>
      <c r="U38" s="359">
        <f t="shared" si="6"/>
        <v>46173</v>
      </c>
      <c r="V38" s="352"/>
      <c r="W38" s="288"/>
    </row>
    <row r="39" spans="1:23" x14ac:dyDescent="0.2">
      <c r="A39" s="354">
        <v>32</v>
      </c>
      <c r="B39" s="344" t="str">
        <f>IF(B38="","",IF(B38=E3,"",SUM(B38+1)))</f>
        <v/>
      </c>
      <c r="C39" s="285"/>
      <c r="D39" s="286"/>
      <c r="E39" s="287"/>
      <c r="F39" s="287"/>
      <c r="G39" s="287"/>
      <c r="H39" s="287"/>
      <c r="I39" s="287"/>
      <c r="J39" s="287"/>
      <c r="K39" s="355"/>
      <c r="L39" s="348" t="str">
        <f t="shared" si="0"/>
        <v/>
      </c>
      <c r="M39" s="347"/>
      <c r="N39" s="348" t="str">
        <f t="shared" si="1"/>
        <v/>
      </c>
      <c r="O39" s="391">
        <f t="shared" si="2"/>
        <v>0</v>
      </c>
      <c r="P39" s="392" t="str">
        <f>IF(N39="","",SUM(N$8:N39,J$4/24))</f>
        <v/>
      </c>
      <c r="Q39" s="356" t="str">
        <f t="shared" si="3"/>
        <v/>
      </c>
      <c r="R39" s="357" t="str">
        <f t="shared" si="4"/>
        <v/>
      </c>
      <c r="S39" s="358" t="str">
        <f t="shared" si="5"/>
        <v/>
      </c>
      <c r="T39" s="352"/>
      <c r="U39" s="359" t="str">
        <f t="shared" si="6"/>
        <v/>
      </c>
      <c r="V39" s="352"/>
      <c r="W39" s="288"/>
    </row>
    <row r="40" spans="1:23" x14ac:dyDescent="0.2">
      <c r="A40" s="354">
        <v>33</v>
      </c>
      <c r="B40" s="344" t="str">
        <f>IF(B39="","",IF(B39=E3,"",SUM(B39+1)))</f>
        <v/>
      </c>
      <c r="C40" s="285"/>
      <c r="D40" s="286"/>
      <c r="E40" s="287"/>
      <c r="F40" s="287"/>
      <c r="G40" s="287"/>
      <c r="H40" s="287"/>
      <c r="I40" s="287"/>
      <c r="J40" s="287"/>
      <c r="K40" s="355"/>
      <c r="L40" s="348" t="str">
        <f t="shared" si="0"/>
        <v/>
      </c>
      <c r="M40" s="347"/>
      <c r="N40" s="348" t="str">
        <f t="shared" si="1"/>
        <v/>
      </c>
      <c r="O40" s="391">
        <f t="shared" si="2"/>
        <v>0</v>
      </c>
      <c r="P40" s="392" t="str">
        <f>IF(N40="","",SUM(N$8:N40,J$4/24))</f>
        <v/>
      </c>
      <c r="Q40" s="356" t="str">
        <f t="shared" si="3"/>
        <v/>
      </c>
      <c r="R40" s="357" t="str">
        <f t="shared" si="4"/>
        <v/>
      </c>
      <c r="S40" s="358" t="str">
        <f t="shared" si="5"/>
        <v/>
      </c>
      <c r="T40" s="352"/>
      <c r="U40" s="359" t="str">
        <f t="shared" si="6"/>
        <v/>
      </c>
      <c r="V40" s="352"/>
      <c r="W40" s="288"/>
    </row>
    <row r="41" spans="1:23" x14ac:dyDescent="0.2">
      <c r="A41" s="354">
        <v>34</v>
      </c>
      <c r="B41" s="344" t="str">
        <f>IF(B40="","",IF(B40=E3,"",SUM(B40+1)))</f>
        <v/>
      </c>
      <c r="C41" s="285"/>
      <c r="D41" s="286"/>
      <c r="E41" s="287"/>
      <c r="F41" s="287"/>
      <c r="G41" s="287"/>
      <c r="H41" s="287"/>
      <c r="I41" s="287"/>
      <c r="J41" s="287"/>
      <c r="K41" s="355"/>
      <c r="L41" s="348" t="str">
        <f t="shared" si="0"/>
        <v/>
      </c>
      <c r="M41" s="347"/>
      <c r="N41" s="348" t="str">
        <f t="shared" si="1"/>
        <v/>
      </c>
      <c r="O41" s="391">
        <f t="shared" si="2"/>
        <v>0</v>
      </c>
      <c r="P41" s="392" t="str">
        <f>IF(N41="","",SUM(N$8:N41,J$4/24))</f>
        <v/>
      </c>
      <c r="Q41" s="356" t="str">
        <f t="shared" si="3"/>
        <v/>
      </c>
      <c r="R41" s="357" t="str">
        <f t="shared" si="4"/>
        <v/>
      </c>
      <c r="S41" s="358" t="str">
        <f t="shared" si="5"/>
        <v/>
      </c>
      <c r="T41" s="352"/>
      <c r="U41" s="359" t="str">
        <f t="shared" si="6"/>
        <v/>
      </c>
      <c r="V41" s="352"/>
      <c r="W41" s="288"/>
    </row>
    <row r="42" spans="1:23" x14ac:dyDescent="0.2">
      <c r="A42" s="354">
        <v>35</v>
      </c>
      <c r="B42" s="344" t="str">
        <f>IF(B41="","",IF(B41=E3,"",SUM(B41+1)))</f>
        <v/>
      </c>
      <c r="C42" s="285"/>
      <c r="D42" s="286"/>
      <c r="E42" s="287"/>
      <c r="F42" s="287"/>
      <c r="G42" s="287"/>
      <c r="H42" s="287"/>
      <c r="I42" s="287"/>
      <c r="J42" s="287"/>
      <c r="K42" s="355"/>
      <c r="L42" s="348" t="str">
        <f t="shared" si="0"/>
        <v/>
      </c>
      <c r="M42" s="347"/>
      <c r="N42" s="348" t="str">
        <f t="shared" si="1"/>
        <v/>
      </c>
      <c r="O42" s="391">
        <f t="shared" si="2"/>
        <v>0</v>
      </c>
      <c r="P42" s="392" t="str">
        <f>IF(N42="","",SUM(N$8:N42,J$4/24))</f>
        <v/>
      </c>
      <c r="Q42" s="356" t="str">
        <f t="shared" si="3"/>
        <v/>
      </c>
      <c r="R42" s="357" t="str">
        <f t="shared" si="4"/>
        <v/>
      </c>
      <c r="S42" s="358" t="str">
        <f t="shared" si="5"/>
        <v/>
      </c>
      <c r="T42" s="352"/>
      <c r="U42" s="359" t="str">
        <f t="shared" si="6"/>
        <v/>
      </c>
      <c r="V42" s="352"/>
      <c r="W42" s="288"/>
    </row>
    <row r="43" spans="1:23" ht="13.5" thickBot="1" x14ac:dyDescent="0.25">
      <c r="A43" s="332"/>
      <c r="B43" s="361"/>
      <c r="C43" s="362"/>
      <c r="D43" s="347"/>
      <c r="E43" s="363"/>
      <c r="F43" s="347"/>
      <c r="G43" s="347"/>
      <c r="H43" s="347"/>
      <c r="I43" s="347"/>
      <c r="J43" s="347"/>
      <c r="K43" s="364" t="s">
        <v>181</v>
      </c>
      <c r="L43" s="365">
        <f>SUM(L8:L42)</f>
        <v>0</v>
      </c>
      <c r="M43" s="11"/>
      <c r="N43" s="365">
        <f>IF(AND(COUNTA(N8:N42)="",J4=0),"",SUM(N$8:N42,J$4/24))</f>
        <v>0</v>
      </c>
      <c r="O43" s="393"/>
      <c r="P43" s="393"/>
      <c r="Q43" s="366" t="str">
        <f>IF(N43=0,"",IF(N43&lt;0,"= Minus","= Plus"))</f>
        <v/>
      </c>
      <c r="R43" s="367">
        <f>IF(N43="","",MOD(ABS(N43),60)+$N$56)</f>
        <v>0</v>
      </c>
      <c r="S43" s="368" t="str">
        <f>IF(N43="","","h")</f>
        <v>h</v>
      </c>
      <c r="T43" s="11"/>
      <c r="U43" s="369"/>
      <c r="V43" s="11"/>
      <c r="W43" s="291"/>
    </row>
    <row r="44" spans="1:23" ht="13.5" thickTop="1" x14ac:dyDescent="0.2">
      <c r="A44" s="370"/>
      <c r="B44" s="263"/>
      <c r="C44" s="371"/>
      <c r="D44" s="263"/>
      <c r="E44" s="263"/>
      <c r="F44" s="263"/>
      <c r="G44" s="263"/>
      <c r="H44" s="263"/>
      <c r="I44" s="263"/>
      <c r="J44" s="263"/>
      <c r="K44" s="263"/>
      <c r="L44" s="375"/>
      <c r="M44" s="263"/>
      <c r="N44" s="263"/>
      <c r="O44" s="263"/>
      <c r="P44" s="263"/>
      <c r="Q44" s="372" t="s">
        <v>180</v>
      </c>
      <c r="R44" s="373">
        <f>ROUND(N43*24,2)</f>
        <v>0</v>
      </c>
      <c r="S44" s="263"/>
      <c r="T44" s="263"/>
      <c r="U44" s="374"/>
      <c r="V44" s="263"/>
      <c r="W44" s="263"/>
    </row>
    <row r="45" spans="1:23" ht="18.75" x14ac:dyDescent="0.3">
      <c r="A45" s="50" t="str">
        <f>CONCATENATE(A!$E$5,", ",A!$E$6)</f>
        <v xml:space="preserve">, </v>
      </c>
      <c r="B45" s="45"/>
      <c r="C45" s="292"/>
      <c r="D45" s="45"/>
      <c r="E45" s="45"/>
      <c r="F45" s="52"/>
      <c r="G45" s="56"/>
      <c r="H45" s="52"/>
      <c r="I45" s="52"/>
      <c r="J45" s="52"/>
      <c r="K45" s="56" t="s">
        <v>179</v>
      </c>
      <c r="L45" s="52">
        <f>Apr!U48</f>
        <v>0</v>
      </c>
      <c r="M45" s="299"/>
      <c r="N45" s="45"/>
      <c r="O45" s="45"/>
      <c r="P45" s="45"/>
      <c r="Q45" s="56"/>
      <c r="R45" s="45"/>
      <c r="S45" s="45"/>
      <c r="T45" s="45"/>
      <c r="U45" s="295"/>
      <c r="V45" s="45"/>
      <c r="W45" s="45"/>
    </row>
    <row r="46" spans="1:23" x14ac:dyDescent="0.2">
      <c r="A46" s="45"/>
      <c r="B46" s="296"/>
      <c r="C46" s="292"/>
      <c r="D46" s="45"/>
      <c r="E46" s="45"/>
      <c r="F46" s="52"/>
      <c r="G46" s="56"/>
      <c r="H46" s="52"/>
      <c r="I46" s="52"/>
      <c r="J46" s="45"/>
      <c r="K46" s="56" t="s">
        <v>178</v>
      </c>
      <c r="L46" s="52">
        <f>Apr!U47</f>
        <v>0</v>
      </c>
      <c r="M46" s="299"/>
      <c r="N46" s="45"/>
      <c r="O46" s="45"/>
      <c r="P46" s="45"/>
      <c r="Q46" s="56"/>
      <c r="R46" s="45"/>
      <c r="S46" s="45"/>
      <c r="T46" s="45"/>
      <c r="U46" s="295"/>
      <c r="V46" s="45"/>
      <c r="W46" s="45"/>
    </row>
    <row r="47" spans="1:23" x14ac:dyDescent="0.2">
      <c r="A47" s="45"/>
      <c r="B47" s="296"/>
      <c r="C47" s="292"/>
      <c r="D47" s="45"/>
      <c r="E47" s="45"/>
      <c r="F47" s="52"/>
      <c r="G47" s="56"/>
      <c r="H47" s="52"/>
      <c r="I47" s="52"/>
      <c r="J47" s="45"/>
      <c r="K47" s="56" t="s">
        <v>177</v>
      </c>
      <c r="L47" s="293"/>
      <c r="M47" s="294"/>
      <c r="N47" s="45"/>
      <c r="O47" s="45"/>
      <c r="P47" s="45"/>
      <c r="Q47" s="56"/>
      <c r="R47" s="45"/>
      <c r="S47" s="45"/>
      <c r="T47" s="56" t="s">
        <v>176</v>
      </c>
      <c r="U47" s="297">
        <f>IF((L48-L45)&lt;0,0,L48-L45)</f>
        <v>0</v>
      </c>
      <c r="V47" s="45"/>
      <c r="W47" s="45"/>
    </row>
    <row r="48" spans="1:23" ht="15" x14ac:dyDescent="0.35">
      <c r="A48" s="45"/>
      <c r="B48" s="296"/>
      <c r="C48" s="292"/>
      <c r="D48" s="45"/>
      <c r="E48" s="45"/>
      <c r="F48" s="45"/>
      <c r="G48" s="56"/>
      <c r="H48" s="45"/>
      <c r="I48" s="45"/>
      <c r="J48" s="45"/>
      <c r="K48" s="56" t="s">
        <v>175</v>
      </c>
      <c r="L48" s="298">
        <f>L45+L46-L47</f>
        <v>0</v>
      </c>
      <c r="M48" s="299"/>
      <c r="N48" s="45"/>
      <c r="O48" s="45"/>
      <c r="P48" s="45"/>
      <c r="Q48" s="56"/>
      <c r="R48" s="45"/>
      <c r="S48" s="45"/>
      <c r="T48" s="56" t="s">
        <v>174</v>
      </c>
      <c r="U48" s="297">
        <f>IF((L48-L45)&lt;0,L48,L48-U47)</f>
        <v>0</v>
      </c>
      <c r="V48" s="45"/>
      <c r="W48" s="45"/>
    </row>
    <row r="49" spans="1:23" x14ac:dyDescent="0.2">
      <c r="A49" s="45"/>
      <c r="B49" s="296"/>
      <c r="C49" s="292"/>
      <c r="D49" s="45"/>
      <c r="E49" s="45"/>
      <c r="F49" s="45"/>
      <c r="G49" s="56"/>
      <c r="H49" s="45"/>
      <c r="I49" s="45"/>
      <c r="J49" s="45"/>
      <c r="K49" s="45"/>
      <c r="L49" s="45"/>
      <c r="M49" s="299"/>
      <c r="N49" s="45"/>
      <c r="O49" s="45"/>
      <c r="P49" s="45"/>
      <c r="Q49" s="56"/>
      <c r="R49" s="45"/>
      <c r="S49" s="45"/>
      <c r="T49" s="45"/>
      <c r="U49" s="295"/>
      <c r="V49" s="45"/>
      <c r="W49" s="45"/>
    </row>
  </sheetData>
  <sheetProtection algorithmName="SHA-512" hashValue="xXYLGAhDFWkRfQf14o80Txd+RTnv26Fcq+tKDXuixy9GpRBfjjRnpP7Ci4Ab4Z3h4ui1mFyd1An7WrYBcbe5gw==" saltValue="e+DzTx9zMSFmvp1ETvH6lQ==" spinCount="100000" sheet="1" objects="1" scenarios="1"/>
  <conditionalFormatting sqref="B8:B42 K8:K42 U8:U42">
    <cfRule type="expression" dxfId="15" priority="1" stopIfTrue="1">
      <formula>WEEKDAY($B8)=7</formula>
    </cfRule>
    <cfRule type="expression" dxfId="14" priority="2" stopIfTrue="1">
      <formula>WEEKDAY($B8)=1</formula>
    </cfRule>
  </conditionalFormatting>
  <hyperlinks>
    <hyperlink ref="B1" location="Zentrale!A1" display="Zentrale!A1" xr:uid="{F56B4648-0C22-4D80-881D-34F4B166D48A}"/>
    <hyperlink ref="L1" location="Umrechnung!A1" display="Umrechnung!A1" xr:uid="{F536B7DE-1A27-450B-B51E-6FA67C89C853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72" orientation="landscape" horizontalDpi="4294967292" verticalDpi="300" r:id="rId1"/>
  <headerFooter alignWithMargins="0">
    <oddHeader>&amp;C&amp;14&amp;D</oddHeader>
    <oddFooter>&amp;R&amp;14&amp;F   © Auvista Verlag München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8FDE7-B278-4A5A-A3B3-9D40F50F93AF}">
  <dimension ref="A1:W49"/>
  <sheetViews>
    <sheetView showRowColHeaders="0" zoomScaleNormal="100" workbookViewId="0">
      <pane ySplit="6045" topLeftCell="A43"/>
      <selection activeCell="C8" sqref="C8"/>
      <selection pane="bottomLeft" activeCell="C9" sqref="C9"/>
    </sheetView>
  </sheetViews>
  <sheetFormatPr baseColWidth="10" defaultRowHeight="12.75" x14ac:dyDescent="0.2"/>
  <cols>
    <col min="1" max="1" width="4.28515625" style="309" customWidth="1"/>
    <col min="2" max="2" width="10.140625" style="311" customWidth="1"/>
    <col min="3" max="3" width="30.7109375" style="312" customWidth="1"/>
    <col min="4" max="4" width="1.5703125" style="309" customWidth="1"/>
    <col min="5" max="6" width="8.42578125" style="309" customWidth="1"/>
    <col min="7" max="9" width="8.42578125" style="309" hidden="1" customWidth="1"/>
    <col min="10" max="10" width="8.42578125" style="309" customWidth="1"/>
    <col min="11" max="11" width="1.5703125" style="309" customWidth="1"/>
    <col min="12" max="12" width="8.42578125" style="309" customWidth="1"/>
    <col min="13" max="13" width="1.5703125" style="309" customWidth="1"/>
    <col min="14" max="14" width="8.42578125" style="309" customWidth="1"/>
    <col min="15" max="16" width="1.5703125" style="309" customWidth="1"/>
    <col min="17" max="17" width="7.42578125" style="313" customWidth="1"/>
    <col min="18" max="18" width="8.42578125" style="309" customWidth="1"/>
    <col min="19" max="19" width="2.140625" style="309" customWidth="1"/>
    <col min="20" max="20" width="1.5703125" style="309" customWidth="1"/>
    <col min="21" max="21" width="11" style="314" customWidth="1"/>
    <col min="22" max="23" width="1.5703125" style="309" customWidth="1"/>
    <col min="24" max="16384" width="11.42578125" style="309"/>
  </cols>
  <sheetData>
    <row r="1" spans="1:23" ht="18" x14ac:dyDescent="0.25">
      <c r="A1" s="1" t="s">
        <v>194</v>
      </c>
      <c r="B1" s="33" t="s">
        <v>54</v>
      </c>
      <c r="C1" s="315" t="s">
        <v>193</v>
      </c>
      <c r="D1" s="254"/>
      <c r="E1" s="316"/>
      <c r="F1" s="315"/>
      <c r="G1" s="254"/>
      <c r="H1" s="315"/>
      <c r="I1" s="315"/>
      <c r="J1" s="317" t="s">
        <v>192</v>
      </c>
      <c r="K1" s="254"/>
      <c r="L1" s="382" t="s">
        <v>276</v>
      </c>
      <c r="M1" s="254"/>
      <c r="N1" s="254"/>
      <c r="O1" s="318"/>
      <c r="P1" s="318"/>
      <c r="Q1" s="254" t="str">
        <f>IF(A!E6="","",A!E6)</f>
        <v/>
      </c>
      <c r="R1" s="319"/>
      <c r="S1" s="320"/>
      <c r="T1" s="254"/>
      <c r="U1" s="321"/>
      <c r="V1" s="254"/>
      <c r="W1" s="254"/>
    </row>
    <row r="2" spans="1:23" x14ac:dyDescent="0.2">
      <c r="A2" s="376" t="s">
        <v>274</v>
      </c>
      <c r="B2" s="381"/>
      <c r="C2" s="322" t="s">
        <v>191</v>
      </c>
      <c r="D2" s="260"/>
      <c r="E2" s="401">
        <v>46174</v>
      </c>
      <c r="F2" s="260"/>
      <c r="G2" s="11"/>
      <c r="H2" s="260"/>
      <c r="I2" s="260"/>
      <c r="J2" s="385">
        <f>Mai!J2</f>
        <v>0</v>
      </c>
      <c r="K2" s="323" t="s">
        <v>190</v>
      </c>
      <c r="L2" s="11"/>
      <c r="M2" s="11"/>
      <c r="N2" s="11"/>
      <c r="O2" s="324"/>
      <c r="P2" s="324"/>
      <c r="Q2" s="260"/>
      <c r="R2" s="11"/>
      <c r="S2" s="260"/>
      <c r="T2" s="11"/>
      <c r="U2" s="325"/>
      <c r="V2" s="11"/>
      <c r="W2" s="11"/>
    </row>
    <row r="3" spans="1:23" x14ac:dyDescent="0.2">
      <c r="A3" s="326"/>
      <c r="B3" s="327"/>
      <c r="C3" s="322" t="s">
        <v>189</v>
      </c>
      <c r="D3" s="11"/>
      <c r="E3" s="401">
        <v>46203</v>
      </c>
      <c r="F3" s="260"/>
      <c r="G3" s="11"/>
      <c r="H3" s="260"/>
      <c r="I3" s="260"/>
      <c r="J3" s="328" t="s">
        <v>188</v>
      </c>
      <c r="K3" s="11"/>
      <c r="L3" s="11"/>
      <c r="M3" s="11"/>
      <c r="N3" s="11"/>
      <c r="O3" s="11"/>
      <c r="P3" s="329"/>
      <c r="Q3" s="260"/>
      <c r="R3" s="330"/>
      <c r="S3" s="331"/>
      <c r="T3" s="11"/>
      <c r="U3" s="325"/>
      <c r="V3" s="11"/>
      <c r="W3" s="11"/>
    </row>
    <row r="4" spans="1:23" x14ac:dyDescent="0.2">
      <c r="A4" s="332"/>
      <c r="B4" s="327"/>
      <c r="C4" s="259"/>
      <c r="D4" s="11"/>
      <c r="E4" s="333">
        <f ca="1">IF(E2="",TODAY(),E2)</f>
        <v>46174</v>
      </c>
      <c r="F4" s="260"/>
      <c r="G4" s="11"/>
      <c r="H4" s="260"/>
      <c r="I4" s="260"/>
      <c r="J4" s="386">
        <f>Mai!R44</f>
        <v>0</v>
      </c>
      <c r="K4" s="323" t="s">
        <v>187</v>
      </c>
      <c r="L4" s="11"/>
      <c r="M4" s="11"/>
      <c r="N4" s="11"/>
      <c r="O4" s="11"/>
      <c r="P4" s="324"/>
      <c r="Q4" s="334"/>
      <c r="R4" s="260"/>
      <c r="S4" s="11"/>
      <c r="T4" s="11"/>
      <c r="U4" s="325"/>
      <c r="V4" s="11"/>
      <c r="W4" s="11"/>
    </row>
    <row r="5" spans="1:23" x14ac:dyDescent="0.2">
      <c r="A5" s="332"/>
      <c r="B5" s="327"/>
      <c r="C5" s="259"/>
      <c r="D5" s="11"/>
      <c r="E5" s="11"/>
      <c r="F5" s="11"/>
      <c r="G5" s="11"/>
      <c r="H5" s="11"/>
      <c r="I5" s="11"/>
      <c r="J5" s="11"/>
      <c r="K5" s="11"/>
      <c r="L5" s="260"/>
      <c r="M5" s="11"/>
      <c r="N5" s="324"/>
      <c r="O5" s="11"/>
      <c r="P5" s="324"/>
      <c r="Q5" s="260"/>
      <c r="R5" s="260"/>
      <c r="S5" s="11"/>
      <c r="T5" s="11"/>
      <c r="U5" s="325"/>
      <c r="V5" s="11"/>
      <c r="W5" s="269"/>
    </row>
    <row r="6" spans="1:23" ht="23.25" thickBot="1" x14ac:dyDescent="0.25">
      <c r="A6" s="335"/>
      <c r="B6" s="336" t="s">
        <v>110</v>
      </c>
      <c r="C6" s="337" t="s">
        <v>19</v>
      </c>
      <c r="D6" s="269"/>
      <c r="E6" s="261"/>
      <c r="F6" s="261"/>
      <c r="G6" s="261"/>
      <c r="H6" s="261"/>
      <c r="I6" s="261"/>
      <c r="J6" s="328"/>
      <c r="K6" s="11"/>
      <c r="L6" s="338" t="s">
        <v>186</v>
      </c>
      <c r="M6" s="11"/>
      <c r="N6" s="338" t="s">
        <v>185</v>
      </c>
      <c r="O6" s="11"/>
      <c r="P6" s="338"/>
      <c r="Q6" s="339" t="s">
        <v>74</v>
      </c>
      <c r="R6" s="340"/>
      <c r="S6" s="340"/>
      <c r="T6" s="337"/>
      <c r="U6" s="341"/>
      <c r="V6" s="337"/>
      <c r="W6" s="269"/>
    </row>
    <row r="7" spans="1:23" ht="15.75" thickBot="1" x14ac:dyDescent="0.3">
      <c r="A7" s="332"/>
      <c r="B7" s="270" t="s">
        <v>121</v>
      </c>
      <c r="C7" s="271" t="s">
        <v>19</v>
      </c>
      <c r="D7" s="272"/>
      <c r="E7" s="273">
        <v>1</v>
      </c>
      <c r="F7" s="274">
        <v>2</v>
      </c>
      <c r="G7" s="274">
        <v>3</v>
      </c>
      <c r="H7" s="274">
        <v>4</v>
      </c>
      <c r="I7" s="274">
        <v>5</v>
      </c>
      <c r="J7" s="274">
        <v>6</v>
      </c>
      <c r="K7" s="342"/>
      <c r="L7" s="275"/>
      <c r="M7" s="276"/>
      <c r="N7" s="277"/>
      <c r="O7" s="278"/>
      <c r="P7" s="279"/>
      <c r="Q7" s="280"/>
      <c r="R7" s="281"/>
      <c r="S7" s="282"/>
      <c r="T7" s="281"/>
      <c r="U7" s="283">
        <f ca="1">E4</f>
        <v>46174</v>
      </c>
      <c r="V7" s="281"/>
      <c r="W7" s="284"/>
    </row>
    <row r="8" spans="1:23" x14ac:dyDescent="0.2">
      <c r="A8" s="343" t="s">
        <v>184</v>
      </c>
      <c r="B8" s="344">
        <f>IF(E2="","",E2)</f>
        <v>46174</v>
      </c>
      <c r="C8" s="285"/>
      <c r="D8" s="286"/>
      <c r="E8" s="287"/>
      <c r="F8" s="287"/>
      <c r="G8" s="287"/>
      <c r="H8" s="287"/>
      <c r="I8" s="287"/>
      <c r="J8" s="287"/>
      <c r="K8" s="345"/>
      <c r="L8" s="346" t="str">
        <f t="shared" ref="L8:L42" si="0">IF(COUNTA(E8:J8)&lt;1,"",IF(O8&lt;0,"geht?",O8))</f>
        <v/>
      </c>
      <c r="M8" s="347"/>
      <c r="N8" s="348" t="str">
        <f t="shared" ref="N8:N42" si="1">IF(COUNTA(E8:J8)&lt;1,"",IF(O8&lt;0,"geht?",SUM(L8-J$2)))</f>
        <v/>
      </c>
      <c r="O8" s="391">
        <f t="shared" ref="O8:O42" si="2">SUM(E8:J8)/24</f>
        <v>0</v>
      </c>
      <c r="P8" s="392" t="str">
        <f>IF(N8="","",SUM(N$8:N8,J$4/24))</f>
        <v/>
      </c>
      <c r="Q8" s="349" t="str">
        <f t="shared" ref="Q8:Q42" si="3">IF(P8="","",IF(P8&lt;0,"Minus =","Plus ="))</f>
        <v/>
      </c>
      <c r="R8" s="350" t="str">
        <f t="shared" ref="R8:R42" si="4">IF(P8="","",MOD(ABS(P8),60)+$N$56)</f>
        <v/>
      </c>
      <c r="S8" s="351" t="str">
        <f t="shared" ref="S8:S42" si="5">IF(P8="","","h")</f>
        <v/>
      </c>
      <c r="T8" s="352"/>
      <c r="U8" s="353">
        <f t="shared" ref="U8:U42" si="6">B8</f>
        <v>46174</v>
      </c>
      <c r="V8" s="352"/>
      <c r="W8" s="288"/>
    </row>
    <row r="9" spans="1:23" x14ac:dyDescent="0.2">
      <c r="A9" s="354">
        <v>2</v>
      </c>
      <c r="B9" s="344">
        <f>IF(B8="","",SUM(B8+1))</f>
        <v>46175</v>
      </c>
      <c r="C9" s="285"/>
      <c r="D9" s="286"/>
      <c r="E9" s="287"/>
      <c r="F9" s="287"/>
      <c r="G9" s="287"/>
      <c r="H9" s="287"/>
      <c r="I9" s="287"/>
      <c r="J9" s="287"/>
      <c r="K9" s="355"/>
      <c r="L9" s="348" t="str">
        <f t="shared" si="0"/>
        <v/>
      </c>
      <c r="M9" s="347"/>
      <c r="N9" s="348" t="str">
        <f t="shared" si="1"/>
        <v/>
      </c>
      <c r="O9" s="391">
        <f t="shared" si="2"/>
        <v>0</v>
      </c>
      <c r="P9" s="392" t="str">
        <f>IF(N9="","",SUM(N$8:N9,J$4/24))</f>
        <v/>
      </c>
      <c r="Q9" s="356" t="str">
        <f t="shared" si="3"/>
        <v/>
      </c>
      <c r="R9" s="357" t="str">
        <f t="shared" si="4"/>
        <v/>
      </c>
      <c r="S9" s="358" t="str">
        <f t="shared" si="5"/>
        <v/>
      </c>
      <c r="T9" s="352"/>
      <c r="U9" s="359">
        <f t="shared" si="6"/>
        <v>46175</v>
      </c>
      <c r="V9" s="352"/>
      <c r="W9" s="288"/>
    </row>
    <row r="10" spans="1:23" ht="12.75" customHeight="1" x14ac:dyDescent="0.2">
      <c r="A10" s="354">
        <v>3</v>
      </c>
      <c r="B10" s="344">
        <f>IF(B9="","",IF(B9=E3,"",SUM(B9+1)))</f>
        <v>46176</v>
      </c>
      <c r="C10" s="285"/>
      <c r="D10" s="286"/>
      <c r="E10" s="287"/>
      <c r="F10" s="287"/>
      <c r="G10" s="287"/>
      <c r="H10" s="287"/>
      <c r="I10" s="287"/>
      <c r="J10" s="287"/>
      <c r="K10" s="355"/>
      <c r="L10" s="348" t="str">
        <f t="shared" si="0"/>
        <v/>
      </c>
      <c r="M10" s="347"/>
      <c r="N10" s="348" t="str">
        <f t="shared" si="1"/>
        <v/>
      </c>
      <c r="O10" s="391">
        <f t="shared" si="2"/>
        <v>0</v>
      </c>
      <c r="P10" s="392" t="str">
        <f>IF(N10="","",SUM(N$8:N10,J$4/24))</f>
        <v/>
      </c>
      <c r="Q10" s="356" t="str">
        <f t="shared" si="3"/>
        <v/>
      </c>
      <c r="R10" s="357" t="str">
        <f t="shared" si="4"/>
        <v/>
      </c>
      <c r="S10" s="358" t="str">
        <f t="shared" si="5"/>
        <v/>
      </c>
      <c r="T10" s="352"/>
      <c r="U10" s="359">
        <f t="shared" si="6"/>
        <v>46176</v>
      </c>
      <c r="V10" s="352"/>
      <c r="W10" s="288"/>
    </row>
    <row r="11" spans="1:23" x14ac:dyDescent="0.2">
      <c r="A11" s="360">
        <v>4</v>
      </c>
      <c r="B11" s="344">
        <f>IF(B10="","",IF(B10=E3,"",SUM(B10+1)))</f>
        <v>46177</v>
      </c>
      <c r="C11" s="285" t="s">
        <v>198</v>
      </c>
      <c r="D11" s="286"/>
      <c r="E11" s="287"/>
      <c r="F11" s="287"/>
      <c r="G11" s="287"/>
      <c r="H11" s="287"/>
      <c r="I11" s="287"/>
      <c r="J11" s="287"/>
      <c r="K11" s="355"/>
      <c r="L11" s="348" t="str">
        <f t="shared" si="0"/>
        <v/>
      </c>
      <c r="M11" s="347"/>
      <c r="N11" s="348" t="str">
        <f t="shared" si="1"/>
        <v/>
      </c>
      <c r="O11" s="391">
        <f t="shared" si="2"/>
        <v>0</v>
      </c>
      <c r="P11" s="392" t="str">
        <f>IF(N11="","",SUM(N$8:N11,J$4/24))</f>
        <v/>
      </c>
      <c r="Q11" s="356" t="str">
        <f t="shared" si="3"/>
        <v/>
      </c>
      <c r="R11" s="357" t="str">
        <f t="shared" si="4"/>
        <v/>
      </c>
      <c r="S11" s="358" t="str">
        <f t="shared" si="5"/>
        <v/>
      </c>
      <c r="T11" s="352"/>
      <c r="U11" s="359">
        <f t="shared" si="6"/>
        <v>46177</v>
      </c>
      <c r="V11" s="352"/>
      <c r="W11" s="288"/>
    </row>
    <row r="12" spans="1:23" x14ac:dyDescent="0.2">
      <c r="A12" s="354">
        <v>5</v>
      </c>
      <c r="B12" s="344">
        <f>IF(B11="","",IF(B11=E3,"",SUM(B11+1)))</f>
        <v>46178</v>
      </c>
      <c r="C12" s="285"/>
      <c r="D12" s="286"/>
      <c r="E12" s="287"/>
      <c r="F12" s="287"/>
      <c r="G12" s="287"/>
      <c r="H12" s="287"/>
      <c r="I12" s="287"/>
      <c r="J12" s="287"/>
      <c r="K12" s="355"/>
      <c r="L12" s="348" t="str">
        <f t="shared" si="0"/>
        <v/>
      </c>
      <c r="M12" s="347"/>
      <c r="N12" s="348" t="str">
        <f t="shared" si="1"/>
        <v/>
      </c>
      <c r="O12" s="391">
        <f t="shared" si="2"/>
        <v>0</v>
      </c>
      <c r="P12" s="392" t="str">
        <f>IF(N12="","",SUM(N$8:N12,J$4/24))</f>
        <v/>
      </c>
      <c r="Q12" s="356" t="str">
        <f t="shared" si="3"/>
        <v/>
      </c>
      <c r="R12" s="357" t="str">
        <f t="shared" si="4"/>
        <v/>
      </c>
      <c r="S12" s="358" t="str">
        <f t="shared" si="5"/>
        <v/>
      </c>
      <c r="T12" s="352"/>
      <c r="U12" s="359">
        <f t="shared" si="6"/>
        <v>46178</v>
      </c>
      <c r="V12" s="352"/>
      <c r="W12" s="288"/>
    </row>
    <row r="13" spans="1:23" x14ac:dyDescent="0.2">
      <c r="A13" s="354">
        <v>6</v>
      </c>
      <c r="B13" s="344">
        <f>IF(B12="","",IF(B12=E3,"",SUM(B12+1)))</f>
        <v>46179</v>
      </c>
      <c r="C13" s="285"/>
      <c r="D13" s="286"/>
      <c r="E13" s="287"/>
      <c r="F13" s="287"/>
      <c r="G13" s="287"/>
      <c r="H13" s="287"/>
      <c r="I13" s="287"/>
      <c r="J13" s="287"/>
      <c r="K13" s="355"/>
      <c r="L13" s="348" t="str">
        <f t="shared" si="0"/>
        <v/>
      </c>
      <c r="M13" s="347"/>
      <c r="N13" s="348" t="str">
        <f t="shared" si="1"/>
        <v/>
      </c>
      <c r="O13" s="391">
        <f t="shared" si="2"/>
        <v>0</v>
      </c>
      <c r="P13" s="392" t="str">
        <f>IF(N13="","",SUM(N$8:N13,J$4/24))</f>
        <v/>
      </c>
      <c r="Q13" s="356" t="str">
        <f t="shared" si="3"/>
        <v/>
      </c>
      <c r="R13" s="357" t="str">
        <f t="shared" si="4"/>
        <v/>
      </c>
      <c r="S13" s="358" t="str">
        <f t="shared" si="5"/>
        <v/>
      </c>
      <c r="T13" s="352"/>
      <c r="U13" s="359">
        <f t="shared" si="6"/>
        <v>46179</v>
      </c>
      <c r="V13" s="352"/>
      <c r="W13" s="288"/>
    </row>
    <row r="14" spans="1:23" x14ac:dyDescent="0.2">
      <c r="A14" s="354">
        <v>7</v>
      </c>
      <c r="B14" s="344">
        <f>IF(B13="","",IF(B13=E3,"",SUM(B13+1)))</f>
        <v>46180</v>
      </c>
      <c r="C14" s="285"/>
      <c r="D14" s="286"/>
      <c r="E14" s="287"/>
      <c r="F14" s="287"/>
      <c r="G14" s="287"/>
      <c r="H14" s="287"/>
      <c r="I14" s="287"/>
      <c r="J14" s="287"/>
      <c r="K14" s="355"/>
      <c r="L14" s="348" t="str">
        <f t="shared" si="0"/>
        <v/>
      </c>
      <c r="M14" s="347"/>
      <c r="N14" s="348" t="str">
        <f t="shared" si="1"/>
        <v/>
      </c>
      <c r="O14" s="391">
        <f t="shared" si="2"/>
        <v>0</v>
      </c>
      <c r="P14" s="392" t="str">
        <f>IF(N14="","",SUM(N$8:N14,J$4/24))</f>
        <v/>
      </c>
      <c r="Q14" s="356" t="str">
        <f t="shared" si="3"/>
        <v/>
      </c>
      <c r="R14" s="357" t="str">
        <f t="shared" si="4"/>
        <v/>
      </c>
      <c r="S14" s="358" t="str">
        <f t="shared" si="5"/>
        <v/>
      </c>
      <c r="T14" s="352"/>
      <c r="U14" s="359">
        <f t="shared" si="6"/>
        <v>46180</v>
      </c>
      <c r="V14" s="352"/>
      <c r="W14" s="288"/>
    </row>
    <row r="15" spans="1:23" x14ac:dyDescent="0.2">
      <c r="A15" s="354">
        <v>8</v>
      </c>
      <c r="B15" s="344">
        <f>IF(B14="","",IF(B14=E3,"",SUM(B14+1)))</f>
        <v>46181</v>
      </c>
      <c r="C15" s="285"/>
      <c r="D15" s="286"/>
      <c r="E15" s="287"/>
      <c r="F15" s="287"/>
      <c r="G15" s="287"/>
      <c r="H15" s="287"/>
      <c r="I15" s="287"/>
      <c r="J15" s="287"/>
      <c r="K15" s="355"/>
      <c r="L15" s="348" t="str">
        <f t="shared" si="0"/>
        <v/>
      </c>
      <c r="M15" s="347"/>
      <c r="N15" s="348" t="str">
        <f t="shared" si="1"/>
        <v/>
      </c>
      <c r="O15" s="391">
        <f t="shared" si="2"/>
        <v>0</v>
      </c>
      <c r="P15" s="392" t="str">
        <f>IF(N15="","",SUM(N$8:N15,J$4/24))</f>
        <v/>
      </c>
      <c r="Q15" s="356" t="str">
        <f t="shared" si="3"/>
        <v/>
      </c>
      <c r="R15" s="357" t="str">
        <f t="shared" si="4"/>
        <v/>
      </c>
      <c r="S15" s="358" t="str">
        <f t="shared" si="5"/>
        <v/>
      </c>
      <c r="T15" s="352"/>
      <c r="U15" s="359">
        <f t="shared" si="6"/>
        <v>46181</v>
      </c>
      <c r="V15" s="352"/>
      <c r="W15" s="290"/>
    </row>
    <row r="16" spans="1:23" x14ac:dyDescent="0.2">
      <c r="A16" s="354">
        <v>9</v>
      </c>
      <c r="B16" s="344">
        <f>IF(B15="","",IF(B15=E3,"",SUM(B15+1)))</f>
        <v>46182</v>
      </c>
      <c r="C16" s="285"/>
      <c r="D16" s="286"/>
      <c r="E16" s="287"/>
      <c r="F16" s="287"/>
      <c r="G16" s="287"/>
      <c r="H16" s="287"/>
      <c r="I16" s="287"/>
      <c r="J16" s="287"/>
      <c r="K16" s="355"/>
      <c r="L16" s="348" t="str">
        <f t="shared" si="0"/>
        <v/>
      </c>
      <c r="M16" s="347"/>
      <c r="N16" s="348" t="str">
        <f t="shared" si="1"/>
        <v/>
      </c>
      <c r="O16" s="391">
        <f t="shared" si="2"/>
        <v>0</v>
      </c>
      <c r="P16" s="392" t="str">
        <f>IF(N16="","",SUM(N$8:N16,J$4/24))</f>
        <v/>
      </c>
      <c r="Q16" s="356" t="str">
        <f t="shared" si="3"/>
        <v/>
      </c>
      <c r="R16" s="357" t="str">
        <f t="shared" si="4"/>
        <v/>
      </c>
      <c r="S16" s="358" t="str">
        <f t="shared" si="5"/>
        <v/>
      </c>
      <c r="T16" s="352"/>
      <c r="U16" s="359">
        <f t="shared" si="6"/>
        <v>46182</v>
      </c>
      <c r="V16" s="352"/>
      <c r="W16" s="288"/>
    </row>
    <row r="17" spans="1:23" x14ac:dyDescent="0.2">
      <c r="A17" s="354">
        <v>10</v>
      </c>
      <c r="B17" s="344">
        <f>IF(B16="","",IF(B16=E3,"",SUM(B16+1)))</f>
        <v>46183</v>
      </c>
      <c r="C17" s="285"/>
      <c r="D17" s="286"/>
      <c r="E17" s="287"/>
      <c r="F17" s="287"/>
      <c r="G17" s="287"/>
      <c r="H17" s="287"/>
      <c r="I17" s="287"/>
      <c r="J17" s="287"/>
      <c r="K17" s="355"/>
      <c r="L17" s="348" t="str">
        <f t="shared" si="0"/>
        <v/>
      </c>
      <c r="M17" s="347"/>
      <c r="N17" s="348" t="str">
        <f t="shared" si="1"/>
        <v/>
      </c>
      <c r="O17" s="391">
        <f t="shared" si="2"/>
        <v>0</v>
      </c>
      <c r="P17" s="392" t="str">
        <f>IF(N17="","",SUM(N$8:N17,J$4/24))</f>
        <v/>
      </c>
      <c r="Q17" s="356" t="str">
        <f t="shared" si="3"/>
        <v/>
      </c>
      <c r="R17" s="357" t="str">
        <f t="shared" si="4"/>
        <v/>
      </c>
      <c r="S17" s="358" t="str">
        <f t="shared" si="5"/>
        <v/>
      </c>
      <c r="T17" s="352"/>
      <c r="U17" s="359">
        <f t="shared" si="6"/>
        <v>46183</v>
      </c>
      <c r="V17" s="352"/>
      <c r="W17" s="288"/>
    </row>
    <row r="18" spans="1:23" x14ac:dyDescent="0.2">
      <c r="A18" s="354">
        <v>11</v>
      </c>
      <c r="B18" s="344">
        <f>IF(B17="","",IF(B17=E3,"",SUM(B17+1)))</f>
        <v>46184</v>
      </c>
      <c r="C18" s="285"/>
      <c r="D18" s="286"/>
      <c r="E18" s="287"/>
      <c r="F18" s="287"/>
      <c r="G18" s="287"/>
      <c r="H18" s="287"/>
      <c r="I18" s="287"/>
      <c r="J18" s="287"/>
      <c r="K18" s="355"/>
      <c r="L18" s="348" t="str">
        <f t="shared" si="0"/>
        <v/>
      </c>
      <c r="M18" s="347"/>
      <c r="N18" s="348" t="str">
        <f t="shared" si="1"/>
        <v/>
      </c>
      <c r="O18" s="391">
        <f t="shared" si="2"/>
        <v>0</v>
      </c>
      <c r="P18" s="392" t="str">
        <f>IF(N18="","",SUM(N$8:N18,J$4/24))</f>
        <v/>
      </c>
      <c r="Q18" s="356" t="str">
        <f t="shared" si="3"/>
        <v/>
      </c>
      <c r="R18" s="357" t="str">
        <f t="shared" si="4"/>
        <v/>
      </c>
      <c r="S18" s="358" t="str">
        <f t="shared" si="5"/>
        <v/>
      </c>
      <c r="T18" s="352"/>
      <c r="U18" s="359">
        <f t="shared" si="6"/>
        <v>46184</v>
      </c>
      <c r="V18" s="352"/>
      <c r="W18" s="288"/>
    </row>
    <row r="19" spans="1:23" x14ac:dyDescent="0.2">
      <c r="A19" s="354">
        <v>12</v>
      </c>
      <c r="B19" s="344">
        <f>IF(B18="","",IF(B18=E3,"",SUM(B18+1)))</f>
        <v>46185</v>
      </c>
      <c r="C19" s="285"/>
      <c r="D19" s="286"/>
      <c r="E19" s="287"/>
      <c r="F19" s="287"/>
      <c r="G19" s="287"/>
      <c r="H19" s="287"/>
      <c r="I19" s="287"/>
      <c r="J19" s="287"/>
      <c r="K19" s="355"/>
      <c r="L19" s="348" t="str">
        <f t="shared" si="0"/>
        <v/>
      </c>
      <c r="M19" s="347"/>
      <c r="N19" s="348" t="str">
        <f t="shared" si="1"/>
        <v/>
      </c>
      <c r="O19" s="391">
        <f t="shared" si="2"/>
        <v>0</v>
      </c>
      <c r="P19" s="392" t="str">
        <f>IF(N19="","",SUM(N$8:N19,J$4/24))</f>
        <v/>
      </c>
      <c r="Q19" s="356" t="str">
        <f t="shared" si="3"/>
        <v/>
      </c>
      <c r="R19" s="357" t="str">
        <f t="shared" si="4"/>
        <v/>
      </c>
      <c r="S19" s="358" t="str">
        <f t="shared" si="5"/>
        <v/>
      </c>
      <c r="T19" s="352"/>
      <c r="U19" s="359">
        <f t="shared" si="6"/>
        <v>46185</v>
      </c>
      <c r="V19" s="352"/>
      <c r="W19" s="288"/>
    </row>
    <row r="20" spans="1:23" x14ac:dyDescent="0.2">
      <c r="A20" s="354">
        <v>13</v>
      </c>
      <c r="B20" s="344">
        <f>IF(B19="","",IF(B19=E3,"",SUM(B19+1)))</f>
        <v>46186</v>
      </c>
      <c r="C20" s="285"/>
      <c r="D20" s="286"/>
      <c r="E20" s="287"/>
      <c r="F20" s="287"/>
      <c r="G20" s="287"/>
      <c r="H20" s="287"/>
      <c r="I20" s="287"/>
      <c r="J20" s="287"/>
      <c r="K20" s="355"/>
      <c r="L20" s="348" t="str">
        <f t="shared" si="0"/>
        <v/>
      </c>
      <c r="M20" s="347"/>
      <c r="N20" s="348" t="str">
        <f t="shared" si="1"/>
        <v/>
      </c>
      <c r="O20" s="391">
        <f t="shared" si="2"/>
        <v>0</v>
      </c>
      <c r="P20" s="392" t="str">
        <f>IF(N20="","",SUM(N$8:N20,J$4/24))</f>
        <v/>
      </c>
      <c r="Q20" s="356" t="str">
        <f t="shared" si="3"/>
        <v/>
      </c>
      <c r="R20" s="357" t="str">
        <f t="shared" si="4"/>
        <v/>
      </c>
      <c r="S20" s="358" t="str">
        <f t="shared" si="5"/>
        <v/>
      </c>
      <c r="T20" s="352"/>
      <c r="U20" s="359">
        <f t="shared" si="6"/>
        <v>46186</v>
      </c>
      <c r="V20" s="352"/>
      <c r="W20" s="288"/>
    </row>
    <row r="21" spans="1:23" x14ac:dyDescent="0.2">
      <c r="A21" s="354">
        <v>14</v>
      </c>
      <c r="B21" s="344">
        <f>IF(B20="","",IF(B20=E3,"",SUM(B20+1)))</f>
        <v>46187</v>
      </c>
      <c r="C21" s="285"/>
      <c r="D21" s="286"/>
      <c r="E21" s="287"/>
      <c r="F21" s="287"/>
      <c r="G21" s="287"/>
      <c r="H21" s="287"/>
      <c r="I21" s="287"/>
      <c r="J21" s="287"/>
      <c r="K21" s="355"/>
      <c r="L21" s="348" t="str">
        <f t="shared" si="0"/>
        <v/>
      </c>
      <c r="M21" s="347"/>
      <c r="N21" s="348" t="str">
        <f t="shared" si="1"/>
        <v/>
      </c>
      <c r="O21" s="391">
        <f t="shared" si="2"/>
        <v>0</v>
      </c>
      <c r="P21" s="392" t="str">
        <f>IF(N21="","",SUM(N$8:N21,J$4/24))</f>
        <v/>
      </c>
      <c r="Q21" s="356" t="str">
        <f t="shared" si="3"/>
        <v/>
      </c>
      <c r="R21" s="357" t="str">
        <f t="shared" si="4"/>
        <v/>
      </c>
      <c r="S21" s="358" t="str">
        <f t="shared" si="5"/>
        <v/>
      </c>
      <c r="T21" s="352"/>
      <c r="U21" s="359">
        <f t="shared" si="6"/>
        <v>46187</v>
      </c>
      <c r="V21" s="352"/>
      <c r="W21" s="288"/>
    </row>
    <row r="22" spans="1:23" x14ac:dyDescent="0.2">
      <c r="A22" s="354">
        <v>15</v>
      </c>
      <c r="B22" s="344">
        <f>IF(B21="","",IF(B21=E3,"",SUM(B21+1)))</f>
        <v>46188</v>
      </c>
      <c r="C22" s="285"/>
      <c r="D22" s="286"/>
      <c r="E22" s="287"/>
      <c r="F22" s="287"/>
      <c r="G22" s="287"/>
      <c r="H22" s="287"/>
      <c r="I22" s="287"/>
      <c r="J22" s="287"/>
      <c r="K22" s="355"/>
      <c r="L22" s="348" t="str">
        <f t="shared" si="0"/>
        <v/>
      </c>
      <c r="M22" s="347"/>
      <c r="N22" s="348" t="str">
        <f t="shared" si="1"/>
        <v/>
      </c>
      <c r="O22" s="391">
        <f t="shared" si="2"/>
        <v>0</v>
      </c>
      <c r="P22" s="392" t="str">
        <f>IF(N22="","",SUM(N$8:N22,J$4/24))</f>
        <v/>
      </c>
      <c r="Q22" s="356" t="str">
        <f t="shared" si="3"/>
        <v/>
      </c>
      <c r="R22" s="357" t="str">
        <f t="shared" si="4"/>
        <v/>
      </c>
      <c r="S22" s="358" t="str">
        <f t="shared" si="5"/>
        <v/>
      </c>
      <c r="T22" s="352"/>
      <c r="U22" s="359">
        <f t="shared" si="6"/>
        <v>46188</v>
      </c>
      <c r="V22" s="352"/>
      <c r="W22" s="288"/>
    </row>
    <row r="23" spans="1:23" x14ac:dyDescent="0.2">
      <c r="A23" s="354">
        <v>16</v>
      </c>
      <c r="B23" s="344">
        <f>IF(B22="","",IF(B22=E3,"",SUM(B22+1)))</f>
        <v>46189</v>
      </c>
      <c r="C23" s="285"/>
      <c r="D23" s="286"/>
      <c r="E23" s="287"/>
      <c r="F23" s="287"/>
      <c r="G23" s="287"/>
      <c r="H23" s="287"/>
      <c r="I23" s="287"/>
      <c r="J23" s="287"/>
      <c r="K23" s="355"/>
      <c r="L23" s="348" t="str">
        <f t="shared" si="0"/>
        <v/>
      </c>
      <c r="M23" s="347"/>
      <c r="N23" s="348" t="str">
        <f t="shared" si="1"/>
        <v/>
      </c>
      <c r="O23" s="391">
        <f t="shared" si="2"/>
        <v>0</v>
      </c>
      <c r="P23" s="392" t="str">
        <f>IF(N23="","",SUM(N$8:N23,J$4/24))</f>
        <v/>
      </c>
      <c r="Q23" s="356" t="str">
        <f t="shared" si="3"/>
        <v/>
      </c>
      <c r="R23" s="357" t="str">
        <f t="shared" si="4"/>
        <v/>
      </c>
      <c r="S23" s="358" t="str">
        <f t="shared" si="5"/>
        <v/>
      </c>
      <c r="T23" s="352"/>
      <c r="U23" s="359">
        <f t="shared" si="6"/>
        <v>46189</v>
      </c>
      <c r="V23" s="352"/>
      <c r="W23" s="288"/>
    </row>
    <row r="24" spans="1:23" x14ac:dyDescent="0.2">
      <c r="A24" s="354">
        <v>17</v>
      </c>
      <c r="B24" s="344">
        <f>IF(B23="","",IF(B23=E3,"",SUM(B23+1)))</f>
        <v>46190</v>
      </c>
      <c r="C24" s="285"/>
      <c r="D24" s="286"/>
      <c r="E24" s="287"/>
      <c r="F24" s="287"/>
      <c r="G24" s="287"/>
      <c r="H24" s="287"/>
      <c r="I24" s="287"/>
      <c r="J24" s="287"/>
      <c r="K24" s="355"/>
      <c r="L24" s="348" t="str">
        <f t="shared" si="0"/>
        <v/>
      </c>
      <c r="M24" s="347"/>
      <c r="N24" s="348" t="str">
        <f t="shared" si="1"/>
        <v/>
      </c>
      <c r="O24" s="391">
        <f t="shared" si="2"/>
        <v>0</v>
      </c>
      <c r="P24" s="392" t="str">
        <f>IF(N24="","",SUM(N$8:N24,J$4/24))</f>
        <v/>
      </c>
      <c r="Q24" s="356" t="str">
        <f t="shared" si="3"/>
        <v/>
      </c>
      <c r="R24" s="357" t="str">
        <f t="shared" si="4"/>
        <v/>
      </c>
      <c r="S24" s="358" t="str">
        <f t="shared" si="5"/>
        <v/>
      </c>
      <c r="T24" s="352"/>
      <c r="U24" s="359">
        <f t="shared" si="6"/>
        <v>46190</v>
      </c>
      <c r="V24" s="352"/>
      <c r="W24" s="288"/>
    </row>
    <row r="25" spans="1:23" x14ac:dyDescent="0.2">
      <c r="A25" s="354">
        <v>18</v>
      </c>
      <c r="B25" s="344">
        <f>IF(B24="","",IF(B24=E3,"",SUM(B24+1)))</f>
        <v>46191</v>
      </c>
      <c r="C25" s="285"/>
      <c r="D25" s="286"/>
      <c r="E25" s="287"/>
      <c r="F25" s="287"/>
      <c r="G25" s="287"/>
      <c r="H25" s="287"/>
      <c r="I25" s="287"/>
      <c r="J25" s="287"/>
      <c r="K25" s="355"/>
      <c r="L25" s="348" t="str">
        <f t="shared" si="0"/>
        <v/>
      </c>
      <c r="M25" s="347"/>
      <c r="N25" s="348" t="str">
        <f t="shared" si="1"/>
        <v/>
      </c>
      <c r="O25" s="391">
        <f t="shared" si="2"/>
        <v>0</v>
      </c>
      <c r="P25" s="392" t="str">
        <f>IF(N25="","",SUM(N$8:N25,J$4/24))</f>
        <v/>
      </c>
      <c r="Q25" s="356" t="str">
        <f t="shared" si="3"/>
        <v/>
      </c>
      <c r="R25" s="357" t="str">
        <f t="shared" si="4"/>
        <v/>
      </c>
      <c r="S25" s="358" t="str">
        <f t="shared" si="5"/>
        <v/>
      </c>
      <c r="T25" s="352"/>
      <c r="U25" s="359">
        <f t="shared" si="6"/>
        <v>46191</v>
      </c>
      <c r="V25" s="352"/>
      <c r="W25" s="288"/>
    </row>
    <row r="26" spans="1:23" x14ac:dyDescent="0.2">
      <c r="A26" s="354">
        <v>19</v>
      </c>
      <c r="B26" s="344">
        <f>IF(B25="","",IF(B25=E3,"",SUM(B25+1)))</f>
        <v>46192</v>
      </c>
      <c r="C26" s="285"/>
      <c r="D26" s="286"/>
      <c r="E26" s="287"/>
      <c r="F26" s="287"/>
      <c r="G26" s="287"/>
      <c r="H26" s="287"/>
      <c r="I26" s="287"/>
      <c r="J26" s="287"/>
      <c r="K26" s="355"/>
      <c r="L26" s="348" t="str">
        <f t="shared" si="0"/>
        <v/>
      </c>
      <c r="M26" s="347"/>
      <c r="N26" s="348" t="str">
        <f t="shared" si="1"/>
        <v/>
      </c>
      <c r="O26" s="391">
        <f t="shared" si="2"/>
        <v>0</v>
      </c>
      <c r="P26" s="392" t="str">
        <f>IF(N26="","",SUM(N$8:N26,J$4/24))</f>
        <v/>
      </c>
      <c r="Q26" s="356" t="str">
        <f t="shared" si="3"/>
        <v/>
      </c>
      <c r="R26" s="357" t="str">
        <f t="shared" si="4"/>
        <v/>
      </c>
      <c r="S26" s="358" t="str">
        <f t="shared" si="5"/>
        <v/>
      </c>
      <c r="T26" s="352"/>
      <c r="U26" s="359">
        <f t="shared" si="6"/>
        <v>46192</v>
      </c>
      <c r="V26" s="352"/>
      <c r="W26" s="288"/>
    </row>
    <row r="27" spans="1:23" x14ac:dyDescent="0.2">
      <c r="A27" s="354">
        <v>20</v>
      </c>
      <c r="B27" s="344">
        <f>IF(B26="","",IF(B26=E3,"",SUM(B26+1)))</f>
        <v>46193</v>
      </c>
      <c r="C27" s="285"/>
      <c r="D27" s="286"/>
      <c r="E27" s="287"/>
      <c r="F27" s="287"/>
      <c r="G27" s="287"/>
      <c r="H27" s="287"/>
      <c r="I27" s="287"/>
      <c r="J27" s="287"/>
      <c r="K27" s="355"/>
      <c r="L27" s="348" t="str">
        <f t="shared" si="0"/>
        <v/>
      </c>
      <c r="M27" s="347"/>
      <c r="N27" s="348" t="str">
        <f t="shared" si="1"/>
        <v/>
      </c>
      <c r="O27" s="391">
        <f t="shared" si="2"/>
        <v>0</v>
      </c>
      <c r="P27" s="392" t="str">
        <f>IF(N27="","",SUM(N$8:N27,J$4/24))</f>
        <v/>
      </c>
      <c r="Q27" s="356" t="str">
        <f t="shared" si="3"/>
        <v/>
      </c>
      <c r="R27" s="357" t="str">
        <f t="shared" si="4"/>
        <v/>
      </c>
      <c r="S27" s="358" t="str">
        <f t="shared" si="5"/>
        <v/>
      </c>
      <c r="T27" s="352"/>
      <c r="U27" s="359">
        <f t="shared" si="6"/>
        <v>46193</v>
      </c>
      <c r="V27" s="352"/>
      <c r="W27" s="288"/>
    </row>
    <row r="28" spans="1:23" x14ac:dyDescent="0.2">
      <c r="A28" s="354">
        <v>21</v>
      </c>
      <c r="B28" s="344">
        <f>IF(B27="","",IF(B27=E3,"",SUM(B27+1)))</f>
        <v>46194</v>
      </c>
      <c r="C28" s="285"/>
      <c r="D28" s="286"/>
      <c r="E28" s="287"/>
      <c r="F28" s="287"/>
      <c r="G28" s="287"/>
      <c r="H28" s="287"/>
      <c r="I28" s="287"/>
      <c r="J28" s="287"/>
      <c r="K28" s="355"/>
      <c r="L28" s="348" t="str">
        <f t="shared" si="0"/>
        <v/>
      </c>
      <c r="M28" s="347"/>
      <c r="N28" s="348" t="str">
        <f t="shared" si="1"/>
        <v/>
      </c>
      <c r="O28" s="391">
        <f t="shared" si="2"/>
        <v>0</v>
      </c>
      <c r="P28" s="392" t="str">
        <f>IF(N28="","",SUM(N$8:N28,J$4/24))</f>
        <v/>
      </c>
      <c r="Q28" s="356" t="str">
        <f t="shared" si="3"/>
        <v/>
      </c>
      <c r="R28" s="357" t="str">
        <f t="shared" si="4"/>
        <v/>
      </c>
      <c r="S28" s="358" t="str">
        <f t="shared" si="5"/>
        <v/>
      </c>
      <c r="T28" s="352"/>
      <c r="U28" s="359">
        <f t="shared" si="6"/>
        <v>46194</v>
      </c>
      <c r="V28" s="352"/>
      <c r="W28" s="288"/>
    </row>
    <row r="29" spans="1:23" x14ac:dyDescent="0.2">
      <c r="A29" s="354">
        <v>22</v>
      </c>
      <c r="B29" s="344">
        <f>IF(B28="","",IF(B28=E3,"",SUM(B28+1)))</f>
        <v>46195</v>
      </c>
      <c r="C29" s="285"/>
      <c r="D29" s="286"/>
      <c r="E29" s="287"/>
      <c r="F29" s="287"/>
      <c r="G29" s="287"/>
      <c r="H29" s="287"/>
      <c r="I29" s="287"/>
      <c r="J29" s="287"/>
      <c r="K29" s="355"/>
      <c r="L29" s="348" t="str">
        <f t="shared" si="0"/>
        <v/>
      </c>
      <c r="M29" s="347"/>
      <c r="N29" s="348" t="str">
        <f t="shared" si="1"/>
        <v/>
      </c>
      <c r="O29" s="391">
        <f t="shared" si="2"/>
        <v>0</v>
      </c>
      <c r="P29" s="392" t="str">
        <f>IF(N29="","",SUM(N$8:N29,J$4/24))</f>
        <v/>
      </c>
      <c r="Q29" s="356" t="str">
        <f t="shared" si="3"/>
        <v/>
      </c>
      <c r="R29" s="357" t="str">
        <f t="shared" si="4"/>
        <v/>
      </c>
      <c r="S29" s="358" t="str">
        <f t="shared" si="5"/>
        <v/>
      </c>
      <c r="T29" s="352"/>
      <c r="U29" s="359">
        <f t="shared" si="6"/>
        <v>46195</v>
      </c>
      <c r="V29" s="352"/>
      <c r="W29" s="288"/>
    </row>
    <row r="30" spans="1:23" x14ac:dyDescent="0.2">
      <c r="A30" s="354">
        <v>23</v>
      </c>
      <c r="B30" s="344">
        <f>IF(B29="","",IF(B29=E3,"",SUM(B29+1)))</f>
        <v>46196</v>
      </c>
      <c r="C30" s="285"/>
      <c r="D30" s="286"/>
      <c r="E30" s="287"/>
      <c r="F30" s="287"/>
      <c r="G30" s="287"/>
      <c r="H30" s="287"/>
      <c r="I30" s="287"/>
      <c r="J30" s="287"/>
      <c r="K30" s="355"/>
      <c r="L30" s="348" t="str">
        <f t="shared" si="0"/>
        <v/>
      </c>
      <c r="M30" s="347"/>
      <c r="N30" s="348" t="str">
        <f t="shared" si="1"/>
        <v/>
      </c>
      <c r="O30" s="391">
        <f t="shared" si="2"/>
        <v>0</v>
      </c>
      <c r="P30" s="392" t="str">
        <f>IF(N30="","",SUM(N$8:N30,J$4/24))</f>
        <v/>
      </c>
      <c r="Q30" s="356" t="str">
        <f t="shared" si="3"/>
        <v/>
      </c>
      <c r="R30" s="357" t="str">
        <f t="shared" si="4"/>
        <v/>
      </c>
      <c r="S30" s="358" t="str">
        <f t="shared" si="5"/>
        <v/>
      </c>
      <c r="T30" s="352"/>
      <c r="U30" s="359">
        <f t="shared" si="6"/>
        <v>46196</v>
      </c>
      <c r="V30" s="352"/>
      <c r="W30" s="288"/>
    </row>
    <row r="31" spans="1:23" x14ac:dyDescent="0.2">
      <c r="A31" s="354">
        <v>24</v>
      </c>
      <c r="B31" s="344">
        <f>IF(B30="","",IF(B30=E3,"",SUM(B30+1)))</f>
        <v>46197</v>
      </c>
      <c r="C31" s="285"/>
      <c r="D31" s="286"/>
      <c r="E31" s="287"/>
      <c r="F31" s="287"/>
      <c r="G31" s="287"/>
      <c r="H31" s="287"/>
      <c r="I31" s="287"/>
      <c r="J31" s="287"/>
      <c r="K31" s="355"/>
      <c r="L31" s="348" t="str">
        <f t="shared" si="0"/>
        <v/>
      </c>
      <c r="M31" s="347"/>
      <c r="N31" s="348" t="str">
        <f t="shared" si="1"/>
        <v/>
      </c>
      <c r="O31" s="391">
        <f t="shared" si="2"/>
        <v>0</v>
      </c>
      <c r="P31" s="392" t="str">
        <f>IF(N31="","",SUM(N$8:N31,J$4/24))</f>
        <v/>
      </c>
      <c r="Q31" s="356" t="str">
        <f t="shared" si="3"/>
        <v/>
      </c>
      <c r="R31" s="357" t="str">
        <f t="shared" si="4"/>
        <v/>
      </c>
      <c r="S31" s="358" t="str">
        <f t="shared" si="5"/>
        <v/>
      </c>
      <c r="T31" s="352"/>
      <c r="U31" s="359">
        <f t="shared" si="6"/>
        <v>46197</v>
      </c>
      <c r="V31" s="352"/>
      <c r="W31" s="288"/>
    </row>
    <row r="32" spans="1:23" x14ac:dyDescent="0.2">
      <c r="A32" s="354">
        <v>25</v>
      </c>
      <c r="B32" s="344">
        <f>IF(B31="","",IF(B31=E3,"",SUM(B31+1)))</f>
        <v>46198</v>
      </c>
      <c r="C32" s="285"/>
      <c r="D32" s="286"/>
      <c r="E32" s="287"/>
      <c r="F32" s="287"/>
      <c r="G32" s="287"/>
      <c r="H32" s="287"/>
      <c r="I32" s="287"/>
      <c r="J32" s="287"/>
      <c r="K32" s="355"/>
      <c r="L32" s="348" t="str">
        <f t="shared" si="0"/>
        <v/>
      </c>
      <c r="M32" s="347"/>
      <c r="N32" s="348" t="str">
        <f t="shared" si="1"/>
        <v/>
      </c>
      <c r="O32" s="391">
        <f t="shared" si="2"/>
        <v>0</v>
      </c>
      <c r="P32" s="392" t="str">
        <f>IF(N32="","",SUM(N$8:N32,J$4/24))</f>
        <v/>
      </c>
      <c r="Q32" s="356" t="str">
        <f t="shared" si="3"/>
        <v/>
      </c>
      <c r="R32" s="357" t="str">
        <f t="shared" si="4"/>
        <v/>
      </c>
      <c r="S32" s="358" t="str">
        <f t="shared" si="5"/>
        <v/>
      </c>
      <c r="T32" s="352"/>
      <c r="U32" s="359">
        <f t="shared" si="6"/>
        <v>46198</v>
      </c>
      <c r="V32" s="352"/>
      <c r="W32" s="288"/>
    </row>
    <row r="33" spans="1:23" x14ac:dyDescent="0.2">
      <c r="A33" s="354">
        <v>26</v>
      </c>
      <c r="B33" s="344">
        <f>IF(B32="","",IF(B32=E3,"",SUM(B32+1)))</f>
        <v>46199</v>
      </c>
      <c r="C33" s="285"/>
      <c r="D33" s="286"/>
      <c r="E33" s="287"/>
      <c r="F33" s="287"/>
      <c r="G33" s="287"/>
      <c r="H33" s="287"/>
      <c r="I33" s="287"/>
      <c r="J33" s="287"/>
      <c r="K33" s="355"/>
      <c r="L33" s="348" t="str">
        <f t="shared" si="0"/>
        <v/>
      </c>
      <c r="M33" s="347"/>
      <c r="N33" s="348" t="str">
        <f t="shared" si="1"/>
        <v/>
      </c>
      <c r="O33" s="391">
        <f t="shared" si="2"/>
        <v>0</v>
      </c>
      <c r="P33" s="392" t="str">
        <f>IF(N33="","",SUM(N$8:N33,J$4/24))</f>
        <v/>
      </c>
      <c r="Q33" s="356" t="str">
        <f t="shared" si="3"/>
        <v/>
      </c>
      <c r="R33" s="357" t="str">
        <f t="shared" si="4"/>
        <v/>
      </c>
      <c r="S33" s="358" t="str">
        <f t="shared" si="5"/>
        <v/>
      </c>
      <c r="T33" s="352"/>
      <c r="U33" s="359">
        <f t="shared" si="6"/>
        <v>46199</v>
      </c>
      <c r="V33" s="352"/>
      <c r="W33" s="288"/>
    </row>
    <row r="34" spans="1:23" x14ac:dyDescent="0.2">
      <c r="A34" s="354">
        <v>27</v>
      </c>
      <c r="B34" s="344">
        <f>IF(B33="","",IF(B33=E3,"",SUM(B33+1)))</f>
        <v>46200</v>
      </c>
      <c r="C34" s="285"/>
      <c r="D34" s="286"/>
      <c r="E34" s="287"/>
      <c r="F34" s="287"/>
      <c r="G34" s="287"/>
      <c r="H34" s="287"/>
      <c r="I34" s="287"/>
      <c r="J34" s="287"/>
      <c r="K34" s="355"/>
      <c r="L34" s="348" t="str">
        <f t="shared" si="0"/>
        <v/>
      </c>
      <c r="M34" s="347"/>
      <c r="N34" s="348" t="str">
        <f t="shared" si="1"/>
        <v/>
      </c>
      <c r="O34" s="391">
        <f t="shared" si="2"/>
        <v>0</v>
      </c>
      <c r="P34" s="392" t="str">
        <f>IF(N34="","",SUM(N$8:N34,J$4/24))</f>
        <v/>
      </c>
      <c r="Q34" s="356" t="str">
        <f t="shared" si="3"/>
        <v/>
      </c>
      <c r="R34" s="357" t="str">
        <f t="shared" si="4"/>
        <v/>
      </c>
      <c r="S34" s="358" t="str">
        <f t="shared" si="5"/>
        <v/>
      </c>
      <c r="T34" s="352"/>
      <c r="U34" s="359">
        <f t="shared" si="6"/>
        <v>46200</v>
      </c>
      <c r="V34" s="352"/>
      <c r="W34" s="288"/>
    </row>
    <row r="35" spans="1:23" x14ac:dyDescent="0.2">
      <c r="A35" s="354">
        <v>28</v>
      </c>
      <c r="B35" s="344">
        <f>IF(B34="","",IF(B34=E3,"",SUM(B34+1)))</f>
        <v>46201</v>
      </c>
      <c r="C35" s="285"/>
      <c r="D35" s="286"/>
      <c r="E35" s="287"/>
      <c r="F35" s="287"/>
      <c r="G35" s="287"/>
      <c r="H35" s="287"/>
      <c r="I35" s="287"/>
      <c r="J35" s="287"/>
      <c r="K35" s="355"/>
      <c r="L35" s="348" t="str">
        <f t="shared" si="0"/>
        <v/>
      </c>
      <c r="M35" s="347"/>
      <c r="N35" s="348" t="str">
        <f t="shared" si="1"/>
        <v/>
      </c>
      <c r="O35" s="391">
        <f t="shared" si="2"/>
        <v>0</v>
      </c>
      <c r="P35" s="392" t="str">
        <f>IF(N35="","",SUM(N$8:N35,J$4/24))</f>
        <v/>
      </c>
      <c r="Q35" s="356" t="str">
        <f t="shared" si="3"/>
        <v/>
      </c>
      <c r="R35" s="357" t="str">
        <f t="shared" si="4"/>
        <v/>
      </c>
      <c r="S35" s="358" t="str">
        <f t="shared" si="5"/>
        <v/>
      </c>
      <c r="T35" s="352"/>
      <c r="U35" s="359">
        <f t="shared" si="6"/>
        <v>46201</v>
      </c>
      <c r="V35" s="352"/>
      <c r="W35" s="288"/>
    </row>
    <row r="36" spans="1:23" x14ac:dyDescent="0.2">
      <c r="A36" s="354">
        <v>29</v>
      </c>
      <c r="B36" s="344">
        <f>IF(B35="","",IF(B35=E3,"",SUM(B35+1)))</f>
        <v>46202</v>
      </c>
      <c r="C36" s="285"/>
      <c r="D36" s="286"/>
      <c r="E36" s="287"/>
      <c r="F36" s="287"/>
      <c r="G36" s="287"/>
      <c r="H36" s="287"/>
      <c r="I36" s="287"/>
      <c r="J36" s="287"/>
      <c r="K36" s="355"/>
      <c r="L36" s="348" t="str">
        <f t="shared" si="0"/>
        <v/>
      </c>
      <c r="M36" s="347"/>
      <c r="N36" s="348" t="str">
        <f t="shared" si="1"/>
        <v/>
      </c>
      <c r="O36" s="391">
        <f t="shared" si="2"/>
        <v>0</v>
      </c>
      <c r="P36" s="392" t="str">
        <f>IF(N36="","",SUM(N$8:N36,J$4/24))</f>
        <v/>
      </c>
      <c r="Q36" s="356" t="str">
        <f t="shared" si="3"/>
        <v/>
      </c>
      <c r="R36" s="357" t="str">
        <f t="shared" si="4"/>
        <v/>
      </c>
      <c r="S36" s="358" t="str">
        <f t="shared" si="5"/>
        <v/>
      </c>
      <c r="T36" s="352"/>
      <c r="U36" s="359">
        <f t="shared" si="6"/>
        <v>46202</v>
      </c>
      <c r="V36" s="352"/>
      <c r="W36" s="288"/>
    </row>
    <row r="37" spans="1:23" x14ac:dyDescent="0.2">
      <c r="A37" s="354">
        <v>30</v>
      </c>
      <c r="B37" s="344">
        <f>IF(B36="","",IF(B36=E3,"",SUM(B36+1)))</f>
        <v>46203</v>
      </c>
      <c r="C37" s="285"/>
      <c r="D37" s="286"/>
      <c r="E37" s="287"/>
      <c r="F37" s="287"/>
      <c r="G37" s="287"/>
      <c r="H37" s="287"/>
      <c r="I37" s="287"/>
      <c r="J37" s="287"/>
      <c r="K37" s="355"/>
      <c r="L37" s="348" t="str">
        <f t="shared" si="0"/>
        <v/>
      </c>
      <c r="M37" s="347"/>
      <c r="N37" s="348" t="str">
        <f t="shared" si="1"/>
        <v/>
      </c>
      <c r="O37" s="391">
        <f t="shared" si="2"/>
        <v>0</v>
      </c>
      <c r="P37" s="392" t="str">
        <f>IF(N37="","",SUM(N$8:N37,J$4/24))</f>
        <v/>
      </c>
      <c r="Q37" s="356" t="str">
        <f t="shared" si="3"/>
        <v/>
      </c>
      <c r="R37" s="357" t="str">
        <f t="shared" si="4"/>
        <v/>
      </c>
      <c r="S37" s="358" t="str">
        <f t="shared" si="5"/>
        <v/>
      </c>
      <c r="T37" s="352"/>
      <c r="U37" s="359">
        <f t="shared" si="6"/>
        <v>46203</v>
      </c>
      <c r="V37" s="352"/>
      <c r="W37" s="288"/>
    </row>
    <row r="38" spans="1:23" x14ac:dyDescent="0.2">
      <c r="A38" s="354">
        <v>31</v>
      </c>
      <c r="B38" s="344" t="str">
        <f>IF(B37="","",IF(B37=E3,"",SUM(B37+1)))</f>
        <v/>
      </c>
      <c r="C38" s="285"/>
      <c r="D38" s="286"/>
      <c r="E38" s="287"/>
      <c r="F38" s="287"/>
      <c r="G38" s="287"/>
      <c r="H38" s="287"/>
      <c r="I38" s="287"/>
      <c r="J38" s="287"/>
      <c r="K38" s="355"/>
      <c r="L38" s="348" t="str">
        <f t="shared" si="0"/>
        <v/>
      </c>
      <c r="M38" s="347"/>
      <c r="N38" s="348" t="str">
        <f t="shared" si="1"/>
        <v/>
      </c>
      <c r="O38" s="391">
        <f t="shared" si="2"/>
        <v>0</v>
      </c>
      <c r="P38" s="392" t="str">
        <f>IF(N38="","",SUM(N$8:N38,J$4/24))</f>
        <v/>
      </c>
      <c r="Q38" s="356" t="str">
        <f t="shared" si="3"/>
        <v/>
      </c>
      <c r="R38" s="357" t="str">
        <f t="shared" si="4"/>
        <v/>
      </c>
      <c r="S38" s="358" t="str">
        <f t="shared" si="5"/>
        <v/>
      </c>
      <c r="T38" s="352"/>
      <c r="U38" s="359" t="str">
        <f t="shared" si="6"/>
        <v/>
      </c>
      <c r="V38" s="352"/>
      <c r="W38" s="288"/>
    </row>
    <row r="39" spans="1:23" x14ac:dyDescent="0.2">
      <c r="A39" s="354">
        <v>32</v>
      </c>
      <c r="B39" s="344" t="str">
        <f>IF(B38="","",IF(B38=E3,"",SUM(B38+1)))</f>
        <v/>
      </c>
      <c r="C39" s="285"/>
      <c r="D39" s="286"/>
      <c r="E39" s="287"/>
      <c r="F39" s="287"/>
      <c r="G39" s="287"/>
      <c r="H39" s="287"/>
      <c r="I39" s="287"/>
      <c r="J39" s="287"/>
      <c r="K39" s="355"/>
      <c r="L39" s="348" t="str">
        <f t="shared" si="0"/>
        <v/>
      </c>
      <c r="M39" s="347"/>
      <c r="N39" s="348" t="str">
        <f t="shared" si="1"/>
        <v/>
      </c>
      <c r="O39" s="391">
        <f t="shared" si="2"/>
        <v>0</v>
      </c>
      <c r="P39" s="392" t="str">
        <f>IF(N39="","",SUM(N$8:N39,J$4/24))</f>
        <v/>
      </c>
      <c r="Q39" s="356" t="str">
        <f t="shared" si="3"/>
        <v/>
      </c>
      <c r="R39" s="357" t="str">
        <f t="shared" si="4"/>
        <v/>
      </c>
      <c r="S39" s="358" t="str">
        <f t="shared" si="5"/>
        <v/>
      </c>
      <c r="T39" s="352"/>
      <c r="U39" s="359" t="str">
        <f t="shared" si="6"/>
        <v/>
      </c>
      <c r="V39" s="352"/>
      <c r="W39" s="288"/>
    </row>
    <row r="40" spans="1:23" x14ac:dyDescent="0.2">
      <c r="A40" s="354">
        <v>33</v>
      </c>
      <c r="B40" s="344" t="str">
        <f>IF(B39="","",IF(B39=E3,"",SUM(B39+1)))</f>
        <v/>
      </c>
      <c r="C40" s="285"/>
      <c r="D40" s="286"/>
      <c r="E40" s="287"/>
      <c r="F40" s="287"/>
      <c r="G40" s="287"/>
      <c r="H40" s="287"/>
      <c r="I40" s="287"/>
      <c r="J40" s="287"/>
      <c r="K40" s="355"/>
      <c r="L40" s="348" t="str">
        <f t="shared" si="0"/>
        <v/>
      </c>
      <c r="M40" s="347"/>
      <c r="N40" s="348" t="str">
        <f t="shared" si="1"/>
        <v/>
      </c>
      <c r="O40" s="391">
        <f t="shared" si="2"/>
        <v>0</v>
      </c>
      <c r="P40" s="392" t="str">
        <f>IF(N40="","",SUM(N$8:N40,J$4/24))</f>
        <v/>
      </c>
      <c r="Q40" s="356" t="str">
        <f t="shared" si="3"/>
        <v/>
      </c>
      <c r="R40" s="357" t="str">
        <f t="shared" si="4"/>
        <v/>
      </c>
      <c r="S40" s="358" t="str">
        <f t="shared" si="5"/>
        <v/>
      </c>
      <c r="T40" s="352"/>
      <c r="U40" s="359" t="str">
        <f t="shared" si="6"/>
        <v/>
      </c>
      <c r="V40" s="352"/>
      <c r="W40" s="288"/>
    </row>
    <row r="41" spans="1:23" x14ac:dyDescent="0.2">
      <c r="A41" s="354">
        <v>34</v>
      </c>
      <c r="B41" s="344" t="str">
        <f>IF(B40="","",IF(B40=E3,"",SUM(B40+1)))</f>
        <v/>
      </c>
      <c r="C41" s="285"/>
      <c r="D41" s="286"/>
      <c r="E41" s="287"/>
      <c r="F41" s="287"/>
      <c r="G41" s="287"/>
      <c r="H41" s="287"/>
      <c r="I41" s="287"/>
      <c r="J41" s="287"/>
      <c r="K41" s="355"/>
      <c r="L41" s="348" t="str">
        <f t="shared" si="0"/>
        <v/>
      </c>
      <c r="M41" s="347"/>
      <c r="N41" s="348" t="str">
        <f t="shared" si="1"/>
        <v/>
      </c>
      <c r="O41" s="391">
        <f t="shared" si="2"/>
        <v>0</v>
      </c>
      <c r="P41" s="392" t="str">
        <f>IF(N41="","",SUM(N$8:N41,J$4/24))</f>
        <v/>
      </c>
      <c r="Q41" s="356" t="str">
        <f t="shared" si="3"/>
        <v/>
      </c>
      <c r="R41" s="357" t="str">
        <f t="shared" si="4"/>
        <v/>
      </c>
      <c r="S41" s="358" t="str">
        <f t="shared" si="5"/>
        <v/>
      </c>
      <c r="T41" s="352"/>
      <c r="U41" s="359" t="str">
        <f t="shared" si="6"/>
        <v/>
      </c>
      <c r="V41" s="352"/>
      <c r="W41" s="288"/>
    </row>
    <row r="42" spans="1:23" x14ac:dyDescent="0.2">
      <c r="A42" s="354">
        <v>35</v>
      </c>
      <c r="B42" s="344" t="str">
        <f>IF(B41="","",IF(B41=E3,"",SUM(B41+1)))</f>
        <v/>
      </c>
      <c r="C42" s="285"/>
      <c r="D42" s="286"/>
      <c r="E42" s="287"/>
      <c r="F42" s="287"/>
      <c r="G42" s="287"/>
      <c r="H42" s="287"/>
      <c r="I42" s="287"/>
      <c r="J42" s="287"/>
      <c r="K42" s="355"/>
      <c r="L42" s="348" t="str">
        <f t="shared" si="0"/>
        <v/>
      </c>
      <c r="M42" s="347"/>
      <c r="N42" s="348" t="str">
        <f t="shared" si="1"/>
        <v/>
      </c>
      <c r="O42" s="391">
        <f t="shared" si="2"/>
        <v>0</v>
      </c>
      <c r="P42" s="392" t="str">
        <f>IF(N42="","",SUM(N$8:N42,J$4/24))</f>
        <v/>
      </c>
      <c r="Q42" s="356" t="str">
        <f t="shared" si="3"/>
        <v/>
      </c>
      <c r="R42" s="357" t="str">
        <f t="shared" si="4"/>
        <v/>
      </c>
      <c r="S42" s="358" t="str">
        <f t="shared" si="5"/>
        <v/>
      </c>
      <c r="T42" s="352"/>
      <c r="U42" s="359" t="str">
        <f t="shared" si="6"/>
        <v/>
      </c>
      <c r="V42" s="352"/>
      <c r="W42" s="288"/>
    </row>
    <row r="43" spans="1:23" ht="13.5" thickBot="1" x14ac:dyDescent="0.25">
      <c r="A43" s="332"/>
      <c r="B43" s="361"/>
      <c r="C43" s="362"/>
      <c r="D43" s="347"/>
      <c r="E43" s="363"/>
      <c r="F43" s="347"/>
      <c r="G43" s="347"/>
      <c r="H43" s="347"/>
      <c r="I43" s="347"/>
      <c r="J43" s="347"/>
      <c r="K43" s="364" t="s">
        <v>181</v>
      </c>
      <c r="L43" s="365">
        <f>SUM(L8:L42)</f>
        <v>0</v>
      </c>
      <c r="M43" s="11"/>
      <c r="N43" s="365">
        <f>IF(AND(COUNTA(N8:N42)="",J4=0),"",SUM(N$8:N42,J$4/24))</f>
        <v>0</v>
      </c>
      <c r="O43" s="393"/>
      <c r="P43" s="393"/>
      <c r="Q43" s="366" t="str">
        <f>IF(N43=0,"",IF(N43&lt;0,"= Minus","= Plus"))</f>
        <v/>
      </c>
      <c r="R43" s="367">
        <f>IF(N43="","",MOD(ABS(N43),60)+$N$56)</f>
        <v>0</v>
      </c>
      <c r="S43" s="368" t="str">
        <f>IF(N43="","","h")</f>
        <v>h</v>
      </c>
      <c r="T43" s="11"/>
      <c r="U43" s="369"/>
      <c r="V43" s="11"/>
      <c r="W43" s="291"/>
    </row>
    <row r="44" spans="1:23" ht="13.5" thickTop="1" x14ac:dyDescent="0.2">
      <c r="A44" s="370"/>
      <c r="B44" s="263"/>
      <c r="C44" s="371"/>
      <c r="D44" s="263"/>
      <c r="E44" s="263"/>
      <c r="F44" s="263"/>
      <c r="G44" s="263"/>
      <c r="H44" s="263"/>
      <c r="I44" s="263"/>
      <c r="J44" s="263"/>
      <c r="K44" s="263"/>
      <c r="L44" s="375"/>
      <c r="M44" s="263"/>
      <c r="N44" s="263"/>
      <c r="O44" s="263"/>
      <c r="P44" s="263"/>
      <c r="Q44" s="372" t="s">
        <v>180</v>
      </c>
      <c r="R44" s="373">
        <f>ROUND(N43*24,2)</f>
        <v>0</v>
      </c>
      <c r="S44" s="263"/>
      <c r="T44" s="263"/>
      <c r="U44" s="374"/>
      <c r="V44" s="263"/>
      <c r="W44" s="263"/>
    </row>
    <row r="45" spans="1:23" ht="18.75" x14ac:dyDescent="0.3">
      <c r="A45" s="50" t="str">
        <f>CONCATENATE(A!$E$5,", ",A!$E$6)</f>
        <v xml:space="preserve">, </v>
      </c>
      <c r="B45" s="45"/>
      <c r="C45" s="292"/>
      <c r="D45" s="45"/>
      <c r="E45" s="45"/>
      <c r="F45" s="52"/>
      <c r="G45" s="56"/>
      <c r="H45" s="52"/>
      <c r="I45" s="52"/>
      <c r="J45" s="52"/>
      <c r="K45" s="56" t="s">
        <v>179</v>
      </c>
      <c r="L45" s="52">
        <f>Mai!U48</f>
        <v>0</v>
      </c>
      <c r="M45" s="299"/>
      <c r="N45" s="45"/>
      <c r="O45" s="45"/>
      <c r="P45" s="45"/>
      <c r="Q45" s="56"/>
      <c r="R45" s="45"/>
      <c r="S45" s="45"/>
      <c r="T45" s="45"/>
      <c r="U45" s="295"/>
      <c r="V45" s="45"/>
      <c r="W45" s="45"/>
    </row>
    <row r="46" spans="1:23" x14ac:dyDescent="0.2">
      <c r="A46" s="45"/>
      <c r="B46" s="296"/>
      <c r="C46" s="292"/>
      <c r="D46" s="45"/>
      <c r="E46" s="45"/>
      <c r="F46" s="52"/>
      <c r="G46" s="56"/>
      <c r="H46" s="52"/>
      <c r="I46" s="52"/>
      <c r="J46" s="45"/>
      <c r="K46" s="56" t="s">
        <v>178</v>
      </c>
      <c r="L46" s="52">
        <f>Mai!U47</f>
        <v>0</v>
      </c>
      <c r="M46" s="299"/>
      <c r="N46" s="45"/>
      <c r="O46" s="45"/>
      <c r="P46" s="45"/>
      <c r="Q46" s="56"/>
      <c r="R46" s="45"/>
      <c r="S46" s="45"/>
      <c r="T46" s="45"/>
      <c r="U46" s="295"/>
      <c r="V46" s="45"/>
      <c r="W46" s="45"/>
    </row>
    <row r="47" spans="1:23" x14ac:dyDescent="0.2">
      <c r="A47" s="45"/>
      <c r="B47" s="296"/>
      <c r="C47" s="292"/>
      <c r="D47" s="45"/>
      <c r="E47" s="45"/>
      <c r="F47" s="52"/>
      <c r="G47" s="56"/>
      <c r="H47" s="52"/>
      <c r="I47" s="52"/>
      <c r="J47" s="45"/>
      <c r="K47" s="56" t="s">
        <v>177</v>
      </c>
      <c r="L47" s="293"/>
      <c r="M47" s="294"/>
      <c r="N47" s="45"/>
      <c r="O47" s="45"/>
      <c r="P47" s="45"/>
      <c r="Q47" s="56"/>
      <c r="R47" s="45"/>
      <c r="S47" s="45"/>
      <c r="T47" s="56" t="s">
        <v>176</v>
      </c>
      <c r="U47" s="297">
        <f>IF((L48-L45)&lt;0,0,L48-L45)</f>
        <v>0</v>
      </c>
      <c r="V47" s="45"/>
      <c r="W47" s="45"/>
    </row>
    <row r="48" spans="1:23" ht="15" x14ac:dyDescent="0.35">
      <c r="A48" s="45"/>
      <c r="B48" s="296"/>
      <c r="C48" s="292"/>
      <c r="D48" s="45"/>
      <c r="E48" s="45"/>
      <c r="F48" s="45"/>
      <c r="G48" s="56"/>
      <c r="H48" s="45"/>
      <c r="I48" s="45"/>
      <c r="J48" s="45"/>
      <c r="K48" s="56" t="s">
        <v>175</v>
      </c>
      <c r="L48" s="298">
        <f>L45+L46-L47</f>
        <v>0</v>
      </c>
      <c r="M48" s="299"/>
      <c r="N48" s="45"/>
      <c r="O48" s="45"/>
      <c r="P48" s="45"/>
      <c r="Q48" s="56"/>
      <c r="R48" s="45"/>
      <c r="S48" s="45"/>
      <c r="T48" s="56" t="s">
        <v>174</v>
      </c>
      <c r="U48" s="297">
        <f>IF((L48-L45)&lt;0,L48,L48-U47)</f>
        <v>0</v>
      </c>
      <c r="V48" s="45"/>
      <c r="W48" s="45"/>
    </row>
    <row r="49" spans="1:23" x14ac:dyDescent="0.2">
      <c r="A49" s="45"/>
      <c r="B49" s="296"/>
      <c r="C49" s="292"/>
      <c r="D49" s="45"/>
      <c r="E49" s="45"/>
      <c r="F49" s="45"/>
      <c r="G49" s="56"/>
      <c r="H49" s="45"/>
      <c r="I49" s="45"/>
      <c r="J49" s="45"/>
      <c r="K49" s="45"/>
      <c r="L49" s="45"/>
      <c r="M49" s="299"/>
      <c r="N49" s="45"/>
      <c r="O49" s="45"/>
      <c r="P49" s="45"/>
      <c r="Q49" s="56"/>
      <c r="R49" s="45"/>
      <c r="S49" s="45"/>
      <c r="T49" s="45"/>
      <c r="U49" s="295"/>
      <c r="V49" s="45"/>
      <c r="W49" s="45"/>
    </row>
  </sheetData>
  <sheetProtection algorithmName="SHA-512" hashValue="FTs3TxkMnEnKNtoI396oFg4wgYdz0ElfCwWjDJU3TEj2FBnokHYJzSg+WU8yoD3taYqxV6DGrB5rl5nziXSELg==" saltValue="r5pAhLxSWBSS+y8NggrNsw==" spinCount="100000" sheet="1" objects="1" scenarios="1"/>
  <conditionalFormatting sqref="B8:B42 K8:K42 U8:U42">
    <cfRule type="expression" dxfId="13" priority="1" stopIfTrue="1">
      <formula>WEEKDAY($B8)=7</formula>
    </cfRule>
    <cfRule type="expression" dxfId="12" priority="2" stopIfTrue="1">
      <formula>WEEKDAY($B8)=1</formula>
    </cfRule>
  </conditionalFormatting>
  <hyperlinks>
    <hyperlink ref="B1" location="Zentrale!A1" display="Zentrale!A1" xr:uid="{318BFA70-FEBE-4E96-AAB3-BA498A04AED8}"/>
    <hyperlink ref="L1" location="Umrechnung!A1" display="Umrechnung!A1" xr:uid="{90790583-A1E5-4321-88B2-EA1D928ECD99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72" orientation="landscape" horizontalDpi="4294967292" verticalDpi="300" r:id="rId1"/>
  <headerFooter alignWithMargins="0">
    <oddHeader>&amp;C&amp;14&amp;D</oddHeader>
    <oddFooter>&amp;R&amp;14&amp;F   © Auvista Verlag München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16</vt:i4>
      </vt:variant>
    </vt:vector>
  </HeadingPairs>
  <TitlesOfParts>
    <vt:vector size="33" baseType="lpstr">
      <vt:lpstr>Zentrale</vt:lpstr>
      <vt:lpstr>B</vt:lpstr>
      <vt:lpstr>A</vt:lpstr>
      <vt:lpstr>Jan</vt:lpstr>
      <vt:lpstr>Feb</vt:lpstr>
      <vt:lpstr>Mrz</vt:lpstr>
      <vt:lpstr>Apr</vt:lpstr>
      <vt:lpstr>Mai</vt:lpstr>
      <vt:lpstr>Jun</vt:lpstr>
      <vt:lpstr>Jul</vt:lpstr>
      <vt:lpstr>Aug</vt:lpstr>
      <vt:lpstr>Sep</vt:lpstr>
      <vt:lpstr>Okt</vt:lpstr>
      <vt:lpstr>Nov</vt:lpstr>
      <vt:lpstr>Dez</vt:lpstr>
      <vt:lpstr>Umrechnung</vt:lpstr>
      <vt:lpstr>N</vt:lpstr>
      <vt:lpstr>A!Druckbereich</vt:lpstr>
      <vt:lpstr>Apr!Druckbereich</vt:lpstr>
      <vt:lpstr>Aug!Druckbereich</vt:lpstr>
      <vt:lpstr>B!Druckbereich</vt:lpstr>
      <vt:lpstr>Dez!Druckbereich</vt:lpstr>
      <vt:lpstr>Feb!Druckbereich</vt:lpstr>
      <vt:lpstr>Jan!Druckbereich</vt:lpstr>
      <vt:lpstr>Jul!Druckbereich</vt:lpstr>
      <vt:lpstr>Jun!Druckbereich</vt:lpstr>
      <vt:lpstr>Mai!Druckbereich</vt:lpstr>
      <vt:lpstr>Mrz!Druckbereich</vt:lpstr>
      <vt:lpstr>Nov!Druckbereich</vt:lpstr>
      <vt:lpstr>Okt!Druckbereich</vt:lpstr>
      <vt:lpstr>Sep!Druckbereich</vt:lpstr>
      <vt:lpstr>Umrechnung!Druckbereich</vt:lpstr>
      <vt:lpstr>Zentrale!Druckbereich</vt:lpstr>
    </vt:vector>
  </TitlesOfParts>
  <Company>Copyright Auvista Software Verlag München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Ganzjährige Arbeitszeitkonten Variante 2/16 aus XZ300</dc:title>
  <dc:subject>Gratis zum Testen - Flexibles Arbeitszeit-Modell,einfach,dezimal</dc:subject>
  <dc:creator>Thomas Pfeiffer</dc:creator>
  <cp:keywords>Die in der Ursprungsdatei eingetragenen Feiertage beziehen sich auf 2026</cp:keywords>
  <dc:description>Die eingetragenen Feiertage beziehen sich auf 2026</dc:description>
  <cp:lastModifiedBy>Thomas Pfeiffer</cp:lastModifiedBy>
  <cp:lastPrinted>2025-11-26T14:20:46Z</cp:lastPrinted>
  <dcterms:created xsi:type="dcterms:W3CDTF">2013-12-10T15:45:07Z</dcterms:created>
  <dcterms:modified xsi:type="dcterms:W3CDTF">2025-11-26T14:40:28Z</dcterms:modified>
</cp:coreProperties>
</file>